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0155" windowHeight="11820"/>
  </bookViews>
  <sheets>
    <sheet name="Taul1" sheetId="1" r:id="rId1"/>
    <sheet name="Taul2" sheetId="2" r:id="rId2"/>
    <sheet name="Taul3" sheetId="3" r:id="rId3"/>
  </sheets>
  <calcPr calcId="145621"/>
</workbook>
</file>

<file path=xl/calcChain.xml><?xml version="1.0" encoding="utf-8"?>
<calcChain xmlns="http://schemas.openxmlformats.org/spreadsheetml/2006/main">
  <c r="E36" i="1" l="1"/>
  <c r="G36" i="1" s="1"/>
  <c r="I36" i="1" s="1"/>
  <c r="J36" i="1" s="1"/>
  <c r="D36" i="1"/>
  <c r="G35" i="1"/>
  <c r="I35" i="1" s="1"/>
  <c r="J35" i="1" s="1"/>
  <c r="E35" i="1"/>
  <c r="D35" i="1"/>
  <c r="E34" i="1"/>
  <c r="G34" i="1" s="1"/>
  <c r="I34" i="1" s="1"/>
  <c r="J34" i="1" s="1"/>
  <c r="D34" i="1"/>
  <c r="G33" i="1"/>
  <c r="I33" i="1" s="1"/>
  <c r="J33" i="1" s="1"/>
  <c r="E33" i="1"/>
  <c r="D33" i="1"/>
  <c r="E32" i="1"/>
  <c r="G32" i="1" s="1"/>
  <c r="I32" i="1" s="1"/>
  <c r="J32" i="1" s="1"/>
  <c r="D32" i="1"/>
  <c r="G31" i="1"/>
  <c r="I31" i="1" s="1"/>
  <c r="J31" i="1" s="1"/>
  <c r="E31" i="1"/>
  <c r="D31" i="1"/>
  <c r="E28" i="1"/>
  <c r="G28" i="1" s="1"/>
  <c r="I28" i="1" s="1"/>
  <c r="J28" i="1" s="1"/>
  <c r="D28" i="1"/>
  <c r="E27" i="1"/>
  <c r="G27" i="1" s="1"/>
  <c r="I27" i="1" s="1"/>
  <c r="J27" i="1" s="1"/>
  <c r="D27" i="1"/>
  <c r="G26" i="1"/>
  <c r="I26" i="1" s="1"/>
  <c r="J26" i="1" s="1"/>
  <c r="E26" i="1"/>
  <c r="D26" i="1"/>
  <c r="E25" i="1"/>
  <c r="G25" i="1" s="1"/>
  <c r="I25" i="1" s="1"/>
  <c r="J25" i="1" s="1"/>
  <c r="D25" i="1"/>
  <c r="G24" i="1"/>
  <c r="I24" i="1" s="1"/>
  <c r="J24" i="1" s="1"/>
  <c r="E24" i="1"/>
  <c r="D24" i="1"/>
  <c r="E23" i="1"/>
  <c r="G23" i="1" s="1"/>
  <c r="I23" i="1" s="1"/>
  <c r="J23" i="1" s="1"/>
  <c r="D23" i="1"/>
  <c r="E20" i="1" l="1"/>
  <c r="G20" i="1" s="1"/>
  <c r="I20" i="1" s="1"/>
  <c r="J20" i="1" s="1"/>
  <c r="D20" i="1"/>
  <c r="E19" i="1"/>
  <c r="G19" i="1" s="1"/>
  <c r="I19" i="1" s="1"/>
  <c r="J19" i="1" s="1"/>
  <c r="D19" i="1"/>
  <c r="E18" i="1"/>
  <c r="G18" i="1" s="1"/>
  <c r="I18" i="1" s="1"/>
  <c r="J18" i="1" s="1"/>
  <c r="D18" i="1"/>
  <c r="E17" i="1"/>
  <c r="G17" i="1" s="1"/>
  <c r="I17" i="1" s="1"/>
  <c r="J17" i="1" s="1"/>
  <c r="D17" i="1"/>
  <c r="E16" i="1"/>
  <c r="G16" i="1" s="1"/>
  <c r="I16" i="1" s="1"/>
  <c r="J16" i="1" s="1"/>
  <c r="D16" i="1"/>
  <c r="E15" i="1"/>
  <c r="G15" i="1" s="1"/>
  <c r="I15" i="1" s="1"/>
  <c r="J15" i="1" s="1"/>
  <c r="D15" i="1"/>
  <c r="E65" i="1"/>
  <c r="G65" i="1" s="1"/>
  <c r="D65" i="1"/>
  <c r="G47" i="1"/>
  <c r="E47" i="1"/>
  <c r="D47" i="1"/>
  <c r="G12" i="1"/>
  <c r="I12" i="1" s="1"/>
  <c r="J12" i="1" s="1"/>
  <c r="D12" i="1"/>
  <c r="E12" i="1"/>
  <c r="J47" i="1" l="1"/>
  <c r="J65" i="1"/>
  <c r="J64" i="1"/>
  <c r="J63" i="1"/>
  <c r="J62" i="1"/>
  <c r="J61" i="1"/>
  <c r="J60" i="1"/>
  <c r="G64" i="1"/>
  <c r="E64" i="1"/>
  <c r="D64" i="1"/>
  <c r="E63" i="1"/>
  <c r="D63" i="1"/>
  <c r="G62" i="1"/>
  <c r="E62" i="1"/>
  <c r="D62" i="1"/>
  <c r="G61" i="1"/>
  <c r="E61" i="1"/>
  <c r="D61" i="1"/>
  <c r="G60" i="1"/>
  <c r="E60" i="1"/>
  <c r="D60" i="1"/>
  <c r="G56" i="1"/>
  <c r="G55" i="1"/>
  <c r="G54" i="1"/>
  <c r="G53" i="1"/>
  <c r="F56" i="1"/>
  <c r="F55" i="1"/>
  <c r="F54" i="1"/>
  <c r="F53" i="1"/>
  <c r="G63" i="1" l="1"/>
  <c r="J46" i="1"/>
  <c r="J45" i="1"/>
  <c r="J44" i="1"/>
  <c r="J43" i="1"/>
  <c r="J42" i="1"/>
  <c r="E46" i="1"/>
  <c r="G46" i="1" s="1"/>
  <c r="D46" i="1"/>
  <c r="E45" i="1"/>
  <c r="G45" i="1" s="1"/>
  <c r="D45" i="1"/>
  <c r="E44" i="1"/>
  <c r="G44" i="1" s="1"/>
  <c r="D44" i="1"/>
  <c r="E43" i="1"/>
  <c r="G43" i="1" s="1"/>
  <c r="D43" i="1"/>
  <c r="E42" i="1"/>
  <c r="G42" i="1" s="1"/>
  <c r="D42" i="1"/>
  <c r="I11" i="1"/>
  <c r="I10" i="1"/>
  <c r="J10" i="1" s="1"/>
  <c r="I9" i="1"/>
  <c r="J9" i="1" s="1"/>
  <c r="I8" i="1"/>
  <c r="J8" i="1" s="1"/>
  <c r="I7" i="1"/>
  <c r="J7" i="1" s="1"/>
  <c r="J11" i="1"/>
  <c r="G11" i="1"/>
  <c r="G10" i="1"/>
  <c r="G9" i="1"/>
  <c r="G8" i="1"/>
  <c r="G7" i="1"/>
  <c r="E11" i="1"/>
  <c r="E10" i="1"/>
  <c r="E9" i="1"/>
  <c r="E8" i="1"/>
  <c r="E7" i="1"/>
  <c r="B4" i="1"/>
  <c r="D11" i="1"/>
  <c r="D10" i="1"/>
  <c r="D9" i="1"/>
  <c r="D8" i="1"/>
  <c r="D7" i="1"/>
</calcChain>
</file>

<file path=xl/sharedStrings.xml><?xml version="1.0" encoding="utf-8"?>
<sst xmlns="http://schemas.openxmlformats.org/spreadsheetml/2006/main" count="73" uniqueCount="21">
  <si>
    <t>Frame</t>
  </si>
  <si>
    <t>Start</t>
  </si>
  <si>
    <t>Lenght</t>
  </si>
  <si>
    <t>End</t>
  </si>
  <si>
    <t>dc</t>
  </si>
  <si>
    <t>Halflife</t>
  </si>
  <si>
    <t>Lambda</t>
  </si>
  <si>
    <t>pc</t>
  </si>
  <si>
    <t>C</t>
  </si>
  <si>
    <t>C/dc</t>
  </si>
  <si>
    <t>SD</t>
  </si>
  <si>
    <t>CV</t>
  </si>
  <si>
    <t>Varga:</t>
  </si>
  <si>
    <t>Logan:</t>
  </si>
  <si>
    <t>y</t>
  </si>
  <si>
    <t>a</t>
  </si>
  <si>
    <t>t</t>
  </si>
  <si>
    <t>dt</t>
  </si>
  <si>
    <t>d</t>
  </si>
  <si>
    <t>fvar4dat.txt for 1.3.3 and earlier</t>
  </si>
  <si>
    <t>Equation in fvar4dat 1.3.3 and earlier: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</si>
</sst>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65"/>
  <sheetViews>
    <sheetView tabSelected="1" zoomScale="80" zoomScaleNormal="80" workbookViewId="0">
      <selection activeCell="H2" sqref="H2"/>
    </sheetView>
  </sheetViews>
  <sheetFormatPr defaultRowHeight="15" x14ac:dyDescent="0.25"/>
  <sheetData>
    <row r="3" spans="1:10" x14ac:dyDescent="0.25">
      <c r="A3" t="s">
        <v>5</v>
      </c>
      <c r="B3">
        <v>20.399999999999999</v>
      </c>
    </row>
    <row r="4" spans="1:10" x14ac:dyDescent="0.25">
      <c r="A4" t="s">
        <v>6</v>
      </c>
      <c r="B4">
        <f>LN(2)/B3</f>
        <v>3.3977802968624772E-2</v>
      </c>
    </row>
    <row r="5" spans="1:10" x14ac:dyDescent="0.25">
      <c r="A5" t="s">
        <v>12</v>
      </c>
    </row>
    <row r="6" spans="1:10" x14ac:dyDescent="0.25">
      <c r="A6" t="s">
        <v>0</v>
      </c>
      <c r="B6" t="s">
        <v>2</v>
      </c>
      <c r="C6" t="s">
        <v>1</v>
      </c>
      <c r="D6" t="s">
        <v>3</v>
      </c>
      <c r="E6" t="s">
        <v>4</v>
      </c>
      <c r="F6" t="s">
        <v>8</v>
      </c>
      <c r="G6" t="s">
        <v>9</v>
      </c>
      <c r="H6" t="s">
        <v>7</v>
      </c>
      <c r="I6" t="s">
        <v>11</v>
      </c>
      <c r="J6" t="s">
        <v>10</v>
      </c>
    </row>
    <row r="7" spans="1:10" x14ac:dyDescent="0.25">
      <c r="A7">
        <v>1</v>
      </c>
      <c r="B7">
        <v>5</v>
      </c>
      <c r="C7">
        <v>0</v>
      </c>
      <c r="D7">
        <f>C7+B7</f>
        <v>5</v>
      </c>
      <c r="E7">
        <f>EXP($B$4*C7)*$B$4*B7/(1-EXP(-$B$4*B7))</f>
        <v>1.0873485410088555</v>
      </c>
      <c r="F7">
        <v>0</v>
      </c>
      <c r="G7">
        <f>F7/E7</f>
        <v>0</v>
      </c>
      <c r="H7">
        <v>1</v>
      </c>
      <c r="I7" t="e">
        <f>SQRT(H7/(G7*B7))</f>
        <v>#DIV/0!</v>
      </c>
      <c r="J7" t="e">
        <f>I7*F7</f>
        <v>#DIV/0!</v>
      </c>
    </row>
    <row r="8" spans="1:10" x14ac:dyDescent="0.25">
      <c r="A8">
        <v>2</v>
      </c>
      <c r="B8">
        <v>5</v>
      </c>
      <c r="C8">
        <v>5</v>
      </c>
      <c r="D8">
        <f t="shared" ref="D8:D12" si="0">C8+B8</f>
        <v>10</v>
      </c>
      <c r="E8">
        <f t="shared" ref="E8:E12" si="1">EXP($B$4*C8)*$B$4*B8/(1-EXP(-$B$4*B8))</f>
        <v>1.2886964666172196</v>
      </c>
      <c r="F8">
        <v>100</v>
      </c>
      <c r="G8">
        <f t="shared" ref="G8:G11" si="2">F8/E8</f>
        <v>77.597791714674514</v>
      </c>
      <c r="H8">
        <v>1</v>
      </c>
      <c r="I8">
        <f t="shared" ref="I8:I11" si="3">SQRT(H8/(G8*B8))</f>
        <v>5.0768030621981382E-2</v>
      </c>
      <c r="J8">
        <f t="shared" ref="J8:J11" si="4">I8*F8</f>
        <v>5.0768030621981382</v>
      </c>
    </row>
    <row r="9" spans="1:10" x14ac:dyDescent="0.25">
      <c r="A9">
        <v>3</v>
      </c>
      <c r="B9">
        <v>10</v>
      </c>
      <c r="C9">
        <v>10</v>
      </c>
      <c r="D9">
        <f t="shared" si="0"/>
        <v>20</v>
      </c>
      <c r="E9">
        <f t="shared" si="1"/>
        <v>1.6567556867548077</v>
      </c>
      <c r="F9">
        <v>10</v>
      </c>
      <c r="G9">
        <f t="shared" si="2"/>
        <v>6.0358929683758227</v>
      </c>
      <c r="H9">
        <v>1</v>
      </c>
      <c r="I9">
        <f t="shared" si="3"/>
        <v>0.12871502191876469</v>
      </c>
      <c r="J9">
        <f t="shared" si="4"/>
        <v>1.2871502191876469</v>
      </c>
    </row>
    <row r="10" spans="1:10" x14ac:dyDescent="0.25">
      <c r="A10">
        <v>4</v>
      </c>
      <c r="B10">
        <v>30</v>
      </c>
      <c r="C10">
        <v>20</v>
      </c>
      <c r="D10">
        <f t="shared" si="0"/>
        <v>50</v>
      </c>
      <c r="E10">
        <f t="shared" si="1"/>
        <v>3.146524427283484</v>
      </c>
      <c r="F10">
        <v>10</v>
      </c>
      <c r="G10">
        <f t="shared" si="2"/>
        <v>3.1781097624064487</v>
      </c>
      <c r="H10">
        <v>1</v>
      </c>
      <c r="I10">
        <f t="shared" si="3"/>
        <v>0.10241296186328962</v>
      </c>
      <c r="J10">
        <f t="shared" si="4"/>
        <v>1.0241296186328961</v>
      </c>
    </row>
    <row r="11" spans="1:10" x14ac:dyDescent="0.25">
      <c r="A11">
        <v>5</v>
      </c>
      <c r="B11">
        <v>10.199999999999999</v>
      </c>
      <c r="C11">
        <v>71.400000000000006</v>
      </c>
      <c r="D11">
        <f t="shared" si="0"/>
        <v>81.600000000000009</v>
      </c>
      <c r="E11">
        <f t="shared" si="1"/>
        <v>13.387242592227947</v>
      </c>
      <c r="F11">
        <v>12.5</v>
      </c>
      <c r="G11">
        <f t="shared" si="2"/>
        <v>0.93372476922596126</v>
      </c>
      <c r="H11">
        <v>1</v>
      </c>
      <c r="I11">
        <f t="shared" si="3"/>
        <v>0.32403391969902368</v>
      </c>
      <c r="J11">
        <f t="shared" si="4"/>
        <v>4.0504239962377957</v>
      </c>
    </row>
    <row r="12" spans="1:10" x14ac:dyDescent="0.25">
      <c r="A12">
        <v>6</v>
      </c>
      <c r="B12">
        <v>1</v>
      </c>
      <c r="C12">
        <v>120</v>
      </c>
      <c r="D12">
        <f t="shared" si="0"/>
        <v>121</v>
      </c>
      <c r="E12">
        <f t="shared" si="1"/>
        <v>59.995955666173309</v>
      </c>
      <c r="F12">
        <v>100</v>
      </c>
      <c r="G12">
        <f t="shared" ref="G12" si="5">F12/E12</f>
        <v>1.6667790168459908</v>
      </c>
      <c r="H12">
        <v>1</v>
      </c>
      <c r="I12">
        <f t="shared" ref="I12" si="6">SQRT(H12/(G12*B12))</f>
        <v>0.77457056273894964</v>
      </c>
      <c r="J12">
        <f t="shared" ref="J12" si="7">I12*F12</f>
        <v>77.457056273894963</v>
      </c>
    </row>
    <row r="14" spans="1:10" x14ac:dyDescent="0.25">
      <c r="A14" t="s">
        <v>0</v>
      </c>
      <c r="B14" t="s">
        <v>2</v>
      </c>
      <c r="C14" t="s">
        <v>1</v>
      </c>
      <c r="D14" t="s">
        <v>3</v>
      </c>
      <c r="E14" t="s">
        <v>4</v>
      </c>
      <c r="F14" t="s">
        <v>8</v>
      </c>
      <c r="G14" t="s">
        <v>9</v>
      </c>
      <c r="H14" t="s">
        <v>7</v>
      </c>
      <c r="I14" t="s">
        <v>11</v>
      </c>
      <c r="J14" t="s">
        <v>10</v>
      </c>
    </row>
    <row r="15" spans="1:10" x14ac:dyDescent="0.25">
      <c r="A15">
        <v>1</v>
      </c>
      <c r="B15">
        <v>5</v>
      </c>
      <c r="C15">
        <v>0</v>
      </c>
      <c r="D15">
        <f>C15+B15</f>
        <v>5</v>
      </c>
      <c r="E15">
        <f>EXP($B$4*C15)*$B$4*B15/(1-EXP(-$B$4*B15))</f>
        <v>1.0873485410088555</v>
      </c>
      <c r="F15">
        <v>0</v>
      </c>
      <c r="G15">
        <f>F15/E15</f>
        <v>0</v>
      </c>
      <c r="H15">
        <v>4</v>
      </c>
      <c r="I15" t="e">
        <f>SQRT(H15/(G15*B15))</f>
        <v>#DIV/0!</v>
      </c>
      <c r="J15" t="e">
        <f>I15*F15</f>
        <v>#DIV/0!</v>
      </c>
    </row>
    <row r="16" spans="1:10" x14ac:dyDescent="0.25">
      <c r="A16">
        <v>2</v>
      </c>
      <c r="B16">
        <v>5</v>
      </c>
      <c r="C16">
        <v>5</v>
      </c>
      <c r="D16">
        <f t="shared" ref="D16:D20" si="8">C16+B16</f>
        <v>10</v>
      </c>
      <c r="E16">
        <f t="shared" ref="E16:E20" si="9">EXP($B$4*C16)*$B$4*B16/(1-EXP(-$B$4*B16))</f>
        <v>1.2886964666172196</v>
      </c>
      <c r="F16">
        <v>100</v>
      </c>
      <c r="G16">
        <f t="shared" ref="G16:G20" si="10">F16/E16</f>
        <v>77.597791714674514</v>
      </c>
      <c r="H16">
        <v>4</v>
      </c>
      <c r="I16">
        <f t="shared" ref="I16:I20" si="11">SQRT(H16/(G16*B16))</f>
        <v>0.10153606124396276</v>
      </c>
      <c r="J16">
        <f t="shared" ref="J16:J20" si="12">I16*F16</f>
        <v>10.153606124396276</v>
      </c>
    </row>
    <row r="17" spans="1:10" x14ac:dyDescent="0.25">
      <c r="A17">
        <v>3</v>
      </c>
      <c r="B17">
        <v>10</v>
      </c>
      <c r="C17">
        <v>10</v>
      </c>
      <c r="D17">
        <f t="shared" si="8"/>
        <v>20</v>
      </c>
      <c r="E17">
        <f t="shared" si="9"/>
        <v>1.6567556867548077</v>
      </c>
      <c r="F17">
        <v>10</v>
      </c>
      <c r="G17">
        <f t="shared" si="10"/>
        <v>6.0358929683758227</v>
      </c>
      <c r="H17">
        <v>4</v>
      </c>
      <c r="I17">
        <f t="shared" si="11"/>
        <v>0.25743004383752938</v>
      </c>
      <c r="J17">
        <f t="shared" si="12"/>
        <v>2.5743004383752939</v>
      </c>
    </row>
    <row r="18" spans="1:10" x14ac:dyDescent="0.25">
      <c r="A18">
        <v>4</v>
      </c>
      <c r="B18">
        <v>30</v>
      </c>
      <c r="C18">
        <v>20</v>
      </c>
      <c r="D18">
        <f t="shared" si="8"/>
        <v>50</v>
      </c>
      <c r="E18">
        <f t="shared" si="9"/>
        <v>3.146524427283484</v>
      </c>
      <c r="F18">
        <v>10</v>
      </c>
      <c r="G18">
        <f t="shared" si="10"/>
        <v>3.1781097624064487</v>
      </c>
      <c r="H18">
        <v>4</v>
      </c>
      <c r="I18">
        <f t="shared" si="11"/>
        <v>0.20482592372657923</v>
      </c>
      <c r="J18">
        <f t="shared" si="12"/>
        <v>2.0482592372657922</v>
      </c>
    </row>
    <row r="19" spans="1:10" x14ac:dyDescent="0.25">
      <c r="A19">
        <v>5</v>
      </c>
      <c r="B19">
        <v>10.199999999999999</v>
      </c>
      <c r="C19">
        <v>71.400000000000006</v>
      </c>
      <c r="D19">
        <f t="shared" si="8"/>
        <v>81.600000000000009</v>
      </c>
      <c r="E19">
        <f t="shared" si="9"/>
        <v>13.387242592227947</v>
      </c>
      <c r="F19">
        <v>12.5</v>
      </c>
      <c r="G19">
        <f t="shared" si="10"/>
        <v>0.93372476922596126</v>
      </c>
      <c r="H19">
        <v>4</v>
      </c>
      <c r="I19">
        <f t="shared" si="11"/>
        <v>0.64806783939804735</v>
      </c>
      <c r="J19">
        <f t="shared" si="12"/>
        <v>8.1008479924755914</v>
      </c>
    </row>
    <row r="20" spans="1:10" x14ac:dyDescent="0.25">
      <c r="A20">
        <v>6</v>
      </c>
      <c r="B20">
        <v>1</v>
      </c>
      <c r="C20">
        <v>120</v>
      </c>
      <c r="D20">
        <f t="shared" si="8"/>
        <v>121</v>
      </c>
      <c r="E20">
        <f t="shared" si="9"/>
        <v>59.995955666173309</v>
      </c>
      <c r="F20">
        <v>100</v>
      </c>
      <c r="G20">
        <f t="shared" si="10"/>
        <v>1.6667790168459908</v>
      </c>
      <c r="H20">
        <v>4</v>
      </c>
      <c r="I20">
        <f t="shared" si="11"/>
        <v>1.5491411254778993</v>
      </c>
      <c r="J20">
        <f t="shared" si="12"/>
        <v>154.91411254778993</v>
      </c>
    </row>
    <row r="22" spans="1:10" x14ac:dyDescent="0.25">
      <c r="A22" t="s">
        <v>0</v>
      </c>
      <c r="B22" t="s">
        <v>2</v>
      </c>
      <c r="C22" t="s">
        <v>1</v>
      </c>
      <c r="D22" t="s">
        <v>3</v>
      </c>
      <c r="E22" t="s">
        <v>4</v>
      </c>
      <c r="F22" t="s">
        <v>8</v>
      </c>
      <c r="G22" t="s">
        <v>9</v>
      </c>
      <c r="H22" t="s">
        <v>7</v>
      </c>
      <c r="I22" t="s">
        <v>11</v>
      </c>
      <c r="J22" t="s">
        <v>10</v>
      </c>
    </row>
    <row r="23" spans="1:10" x14ac:dyDescent="0.25">
      <c r="A23">
        <v>1</v>
      </c>
      <c r="B23">
        <v>5</v>
      </c>
      <c r="C23">
        <v>0</v>
      </c>
      <c r="D23">
        <f>C23+B23</f>
        <v>5</v>
      </c>
      <c r="E23">
        <f>EXP($B$4*C23)*$B$4*B23/(1-EXP(-$B$4*B23))</f>
        <v>1.0873485410088555</v>
      </c>
      <c r="F23">
        <v>0</v>
      </c>
      <c r="G23">
        <f>F23/E23</f>
        <v>0</v>
      </c>
      <c r="H23">
        <v>4</v>
      </c>
      <c r="I23" t="e">
        <f>SQRT(H23/(G23*B23))</f>
        <v>#DIV/0!</v>
      </c>
      <c r="J23" t="e">
        <f>I23*F23</f>
        <v>#DIV/0!</v>
      </c>
    </row>
    <row r="24" spans="1:10" x14ac:dyDescent="0.25">
      <c r="A24">
        <v>2</v>
      </c>
      <c r="B24">
        <v>5</v>
      </c>
      <c r="C24">
        <v>5</v>
      </c>
      <c r="D24">
        <f t="shared" ref="D24:D28" si="13">C24+B24</f>
        <v>10</v>
      </c>
      <c r="E24">
        <f t="shared" ref="E24:E28" si="14">EXP($B$4*C24)*$B$4*B24/(1-EXP(-$B$4*B24))</f>
        <v>1.2886964666172196</v>
      </c>
      <c r="F24">
        <v>50</v>
      </c>
      <c r="G24">
        <f t="shared" ref="G24:G28" si="15">F24/E24</f>
        <v>38.798895857337257</v>
      </c>
      <c r="H24">
        <v>4</v>
      </c>
      <c r="I24">
        <f t="shared" ref="I24:I28" si="16">SQRT(H24/(G24*B24))</f>
        <v>0.14359367488115735</v>
      </c>
      <c r="J24">
        <f t="shared" ref="J24:J28" si="17">I24*F24</f>
        <v>7.1796837440578676</v>
      </c>
    </row>
    <row r="25" spans="1:10" x14ac:dyDescent="0.25">
      <c r="A25">
        <v>3</v>
      </c>
      <c r="B25">
        <v>10</v>
      </c>
      <c r="C25">
        <v>10</v>
      </c>
      <c r="D25">
        <f t="shared" si="13"/>
        <v>20</v>
      </c>
      <c r="E25">
        <f t="shared" si="14"/>
        <v>1.6567556867548077</v>
      </c>
      <c r="F25">
        <v>5</v>
      </c>
      <c r="G25">
        <f t="shared" si="15"/>
        <v>3.0179464841879113</v>
      </c>
      <c r="H25">
        <v>4</v>
      </c>
      <c r="I25">
        <f t="shared" si="16"/>
        <v>0.36406105935733446</v>
      </c>
      <c r="J25">
        <f t="shared" si="17"/>
        <v>1.8203052967866724</v>
      </c>
    </row>
    <row r="26" spans="1:10" x14ac:dyDescent="0.25">
      <c r="A26">
        <v>4</v>
      </c>
      <c r="B26">
        <v>30</v>
      </c>
      <c r="C26">
        <v>20</v>
      </c>
      <c r="D26">
        <f t="shared" si="13"/>
        <v>50</v>
      </c>
      <c r="E26">
        <f t="shared" si="14"/>
        <v>3.146524427283484</v>
      </c>
      <c r="F26">
        <v>5</v>
      </c>
      <c r="G26">
        <f t="shared" si="15"/>
        <v>1.5890548812032244</v>
      </c>
      <c r="H26">
        <v>4</v>
      </c>
      <c r="I26">
        <f t="shared" si="16"/>
        <v>0.28966759925972546</v>
      </c>
      <c r="J26">
        <f t="shared" si="17"/>
        <v>1.4483379962986274</v>
      </c>
    </row>
    <row r="27" spans="1:10" x14ac:dyDescent="0.25">
      <c r="A27">
        <v>5</v>
      </c>
      <c r="B27">
        <v>10.199999999999999</v>
      </c>
      <c r="C27">
        <v>71.400000000000006</v>
      </c>
      <c r="D27">
        <f t="shared" si="13"/>
        <v>81.600000000000009</v>
      </c>
      <c r="E27">
        <f t="shared" si="14"/>
        <v>13.387242592227947</v>
      </c>
      <c r="F27">
        <v>6.25</v>
      </c>
      <c r="G27">
        <f t="shared" si="15"/>
        <v>0.46686238461298063</v>
      </c>
      <c r="H27">
        <v>4</v>
      </c>
      <c r="I27">
        <f t="shared" si="16"/>
        <v>0.91650632781454733</v>
      </c>
      <c r="J27">
        <f t="shared" si="17"/>
        <v>5.7281645488409207</v>
      </c>
    </row>
    <row r="28" spans="1:10" x14ac:dyDescent="0.25">
      <c r="A28">
        <v>6</v>
      </c>
      <c r="B28">
        <v>1</v>
      </c>
      <c r="C28">
        <v>120</v>
      </c>
      <c r="D28">
        <f t="shared" si="13"/>
        <v>121</v>
      </c>
      <c r="E28">
        <f t="shared" si="14"/>
        <v>59.995955666173309</v>
      </c>
      <c r="F28">
        <v>50</v>
      </c>
      <c r="G28">
        <f t="shared" si="15"/>
        <v>0.83338950842299542</v>
      </c>
      <c r="H28">
        <v>4</v>
      </c>
      <c r="I28">
        <f t="shared" si="16"/>
        <v>2.1908163896807658</v>
      </c>
      <c r="J28">
        <f t="shared" si="17"/>
        <v>109.54081948403828</v>
      </c>
    </row>
    <row r="30" spans="1:10" x14ac:dyDescent="0.25">
      <c r="A30" t="s">
        <v>0</v>
      </c>
      <c r="B30" t="s">
        <v>2</v>
      </c>
      <c r="C30" t="s">
        <v>1</v>
      </c>
      <c r="D30" t="s">
        <v>3</v>
      </c>
      <c r="E30" t="s">
        <v>4</v>
      </c>
      <c r="F30" t="s">
        <v>8</v>
      </c>
      <c r="G30" t="s">
        <v>9</v>
      </c>
      <c r="H30" t="s">
        <v>7</v>
      </c>
      <c r="I30" t="s">
        <v>11</v>
      </c>
      <c r="J30" t="s">
        <v>10</v>
      </c>
    </row>
    <row r="31" spans="1:10" x14ac:dyDescent="0.25">
      <c r="A31">
        <v>1</v>
      </c>
      <c r="B31">
        <v>5</v>
      </c>
      <c r="C31">
        <v>0</v>
      </c>
      <c r="D31">
        <f>C31+B31</f>
        <v>5</v>
      </c>
      <c r="E31">
        <f>EXP($B$4*C31)*$B$4*B31/(1-EXP(-$B$4*B31))</f>
        <v>1.0873485410088555</v>
      </c>
      <c r="F31">
        <v>0</v>
      </c>
      <c r="G31">
        <f>F31/E31</f>
        <v>0</v>
      </c>
      <c r="H31">
        <v>4</v>
      </c>
      <c r="I31" t="e">
        <f>SQRT(H31/(G31*B31))</f>
        <v>#DIV/0!</v>
      </c>
      <c r="J31" t="e">
        <f>I31*F31</f>
        <v>#DIV/0!</v>
      </c>
    </row>
    <row r="32" spans="1:10" x14ac:dyDescent="0.25">
      <c r="A32">
        <v>2</v>
      </c>
      <c r="B32">
        <v>5</v>
      </c>
      <c r="C32">
        <v>5</v>
      </c>
      <c r="D32">
        <f t="shared" ref="D32:D36" si="18">C32+B32</f>
        <v>10</v>
      </c>
      <c r="E32">
        <f t="shared" ref="E32:E36" si="19">EXP($B$4*C32)*$B$4*B32/(1-EXP(-$B$4*B32))</f>
        <v>1.2886964666172196</v>
      </c>
      <c r="F32">
        <v>150</v>
      </c>
      <c r="G32">
        <f t="shared" ref="G32:G36" si="20">F32/E32</f>
        <v>116.39668757201177</v>
      </c>
      <c r="H32">
        <v>4</v>
      </c>
      <c r="I32">
        <f t="shared" ref="I32:I36" si="21">SQRT(H32/(G32*B32))</f>
        <v>8.2903846846563781E-2</v>
      </c>
      <c r="J32">
        <f t="shared" ref="J32:J36" si="22">I32*F32</f>
        <v>12.435577026984568</v>
      </c>
    </row>
    <row r="33" spans="1:10" x14ac:dyDescent="0.25">
      <c r="A33">
        <v>3</v>
      </c>
      <c r="B33">
        <v>10</v>
      </c>
      <c r="C33">
        <v>10</v>
      </c>
      <c r="D33">
        <f t="shared" si="18"/>
        <v>20</v>
      </c>
      <c r="E33">
        <f t="shared" si="19"/>
        <v>1.6567556867548077</v>
      </c>
      <c r="F33">
        <v>15</v>
      </c>
      <c r="G33">
        <f t="shared" si="20"/>
        <v>9.053839452563734</v>
      </c>
      <c r="H33">
        <v>4</v>
      </c>
      <c r="I33">
        <f t="shared" si="21"/>
        <v>0.21019075062141737</v>
      </c>
      <c r="J33">
        <f t="shared" si="22"/>
        <v>3.1528612593212606</v>
      </c>
    </row>
    <row r="34" spans="1:10" x14ac:dyDescent="0.25">
      <c r="A34">
        <v>4</v>
      </c>
      <c r="B34">
        <v>30</v>
      </c>
      <c r="C34">
        <v>20</v>
      </c>
      <c r="D34">
        <f t="shared" si="18"/>
        <v>50</v>
      </c>
      <c r="E34">
        <f t="shared" si="19"/>
        <v>3.146524427283484</v>
      </c>
      <c r="F34">
        <v>15</v>
      </c>
      <c r="G34">
        <f t="shared" si="20"/>
        <v>4.7671646436096724</v>
      </c>
      <c r="H34">
        <v>4</v>
      </c>
      <c r="I34">
        <f t="shared" si="21"/>
        <v>0.16723966640811516</v>
      </c>
      <c r="J34">
        <f t="shared" si="22"/>
        <v>2.5085949961217273</v>
      </c>
    </row>
    <row r="35" spans="1:10" x14ac:dyDescent="0.25">
      <c r="A35">
        <v>5</v>
      </c>
      <c r="B35">
        <v>10.199999999999999</v>
      </c>
      <c r="C35">
        <v>71.400000000000006</v>
      </c>
      <c r="D35">
        <f t="shared" si="18"/>
        <v>81.600000000000009</v>
      </c>
      <c r="E35">
        <f t="shared" si="19"/>
        <v>13.387242592227947</v>
      </c>
      <c r="F35">
        <v>18.75</v>
      </c>
      <c r="G35">
        <f t="shared" si="20"/>
        <v>1.4005871538389421</v>
      </c>
      <c r="H35">
        <v>4</v>
      </c>
      <c r="I35">
        <f t="shared" si="21"/>
        <v>0.52914517507772429</v>
      </c>
      <c r="J35">
        <f t="shared" si="22"/>
        <v>9.9214720327073298</v>
      </c>
    </row>
    <row r="36" spans="1:10" x14ac:dyDescent="0.25">
      <c r="A36">
        <v>6</v>
      </c>
      <c r="B36">
        <v>1</v>
      </c>
      <c r="C36">
        <v>120</v>
      </c>
      <c r="D36">
        <f t="shared" si="18"/>
        <v>121</v>
      </c>
      <c r="E36">
        <f t="shared" si="19"/>
        <v>59.995955666173309</v>
      </c>
      <c r="F36">
        <v>150</v>
      </c>
      <c r="G36">
        <f t="shared" si="20"/>
        <v>2.500168525268986</v>
      </c>
      <c r="H36">
        <v>4</v>
      </c>
      <c r="I36">
        <f t="shared" si="21"/>
        <v>1.2648684323272343</v>
      </c>
      <c r="J36">
        <f t="shared" si="22"/>
        <v>189.73026484908516</v>
      </c>
    </row>
    <row r="40" spans="1:10" x14ac:dyDescent="0.25">
      <c r="A40" t="s">
        <v>13</v>
      </c>
    </row>
    <row r="41" spans="1:10" x14ac:dyDescent="0.25">
      <c r="A41" t="s">
        <v>0</v>
      </c>
      <c r="B41" t="s">
        <v>2</v>
      </c>
      <c r="C41" t="s">
        <v>1</v>
      </c>
      <c r="D41" t="s">
        <v>3</v>
      </c>
      <c r="E41" t="s">
        <v>4</v>
      </c>
      <c r="F41" t="s">
        <v>8</v>
      </c>
      <c r="G41" t="s">
        <v>9</v>
      </c>
      <c r="H41" t="s">
        <v>7</v>
      </c>
      <c r="I41" t="s">
        <v>11</v>
      </c>
      <c r="J41" t="s">
        <v>10</v>
      </c>
    </row>
    <row r="42" spans="1:10" x14ac:dyDescent="0.25">
      <c r="A42">
        <v>1</v>
      </c>
      <c r="B42">
        <v>5</v>
      </c>
      <c r="C42">
        <v>0</v>
      </c>
      <c r="D42">
        <f>C42+B42</f>
        <v>5</v>
      </c>
      <c r="E42">
        <f>EXP($B$4*C42)*$B$4*B42/(1-EXP(-$B$4*B42))</f>
        <v>1.0873485410088555</v>
      </c>
      <c r="F42">
        <v>0</v>
      </c>
      <c r="G42">
        <f>F42/E42</f>
        <v>0</v>
      </c>
      <c r="H42">
        <v>1</v>
      </c>
      <c r="J42">
        <f>E42*H42*SQRT(G42/B42)</f>
        <v>0</v>
      </c>
    </row>
    <row r="43" spans="1:10" x14ac:dyDescent="0.25">
      <c r="A43">
        <v>2</v>
      </c>
      <c r="B43">
        <v>5</v>
      </c>
      <c r="C43">
        <v>5</v>
      </c>
      <c r="D43">
        <f t="shared" ref="D43:D47" si="23">C43+B43</f>
        <v>10</v>
      </c>
      <c r="E43">
        <f t="shared" ref="E43:E46" si="24">EXP($B$4*C43)*$B$4*B43/(1-EXP(-$B$4*B43))</f>
        <v>1.2886964666172196</v>
      </c>
      <c r="F43">
        <v>100</v>
      </c>
      <c r="G43">
        <f t="shared" ref="G43:G46" si="25">F43/E43</f>
        <v>77.597791714674514</v>
      </c>
      <c r="H43">
        <v>1</v>
      </c>
      <c r="J43">
        <f t="shared" ref="J43:J46" si="26">E43*H43*SQRT(G43/B43)</f>
        <v>5.0768030621981382</v>
      </c>
    </row>
    <row r="44" spans="1:10" x14ac:dyDescent="0.25">
      <c r="A44">
        <v>3</v>
      </c>
      <c r="B44">
        <v>10</v>
      </c>
      <c r="C44">
        <v>10</v>
      </c>
      <c r="D44">
        <f t="shared" si="23"/>
        <v>20</v>
      </c>
      <c r="E44">
        <f t="shared" si="24"/>
        <v>1.6567556867548077</v>
      </c>
      <c r="F44">
        <v>10</v>
      </c>
      <c r="G44">
        <f t="shared" si="25"/>
        <v>6.0358929683758227</v>
      </c>
      <c r="H44">
        <v>1</v>
      </c>
      <c r="J44">
        <f t="shared" si="26"/>
        <v>1.2871502191876469</v>
      </c>
    </row>
    <row r="45" spans="1:10" x14ac:dyDescent="0.25">
      <c r="A45">
        <v>4</v>
      </c>
      <c r="B45">
        <v>30</v>
      </c>
      <c r="C45">
        <v>20</v>
      </c>
      <c r="D45">
        <f t="shared" si="23"/>
        <v>50</v>
      </c>
      <c r="E45">
        <f t="shared" si="24"/>
        <v>3.146524427283484</v>
      </c>
      <c r="F45">
        <v>10</v>
      </c>
      <c r="G45">
        <f t="shared" si="25"/>
        <v>3.1781097624064487</v>
      </c>
      <c r="H45">
        <v>1</v>
      </c>
      <c r="J45">
        <f t="shared" si="26"/>
        <v>1.0241296186328961</v>
      </c>
    </row>
    <row r="46" spans="1:10" x14ac:dyDescent="0.25">
      <c r="A46">
        <v>5</v>
      </c>
      <c r="B46">
        <v>10.199999999999999</v>
      </c>
      <c r="C46">
        <v>71.400000000000006</v>
      </c>
      <c r="D46">
        <f t="shared" si="23"/>
        <v>81.600000000000009</v>
      </c>
      <c r="E46">
        <f t="shared" si="24"/>
        <v>13.387242592227947</v>
      </c>
      <c r="F46">
        <v>12.5</v>
      </c>
      <c r="G46">
        <f t="shared" si="25"/>
        <v>0.93372476922596126</v>
      </c>
      <c r="H46">
        <v>1</v>
      </c>
      <c r="J46">
        <f t="shared" si="26"/>
        <v>4.0504239962377957</v>
      </c>
    </row>
    <row r="47" spans="1:10" x14ac:dyDescent="0.25">
      <c r="A47">
        <v>6</v>
      </c>
      <c r="B47">
        <v>1</v>
      </c>
      <c r="C47">
        <v>120</v>
      </c>
      <c r="D47">
        <f t="shared" si="23"/>
        <v>121</v>
      </c>
      <c r="E47">
        <f t="shared" ref="E47" si="27">EXP($B$4*C47)*$B$4*B47/(1-EXP(-$B$4*B47))</f>
        <v>59.995955666173309</v>
      </c>
      <c r="F47">
        <v>100</v>
      </c>
      <c r="G47">
        <f t="shared" ref="G47" si="28">F47/E47</f>
        <v>1.6667790168459908</v>
      </c>
      <c r="H47">
        <v>1</v>
      </c>
      <c r="J47">
        <f t="shared" ref="J47" si="29">E47*H47*SQRT(G47/B47)</f>
        <v>77.457056273894963</v>
      </c>
    </row>
    <row r="51" spans="1:10" x14ac:dyDescent="0.25">
      <c r="A51" t="s">
        <v>19</v>
      </c>
    </row>
    <row r="52" spans="1:10" x14ac:dyDescent="0.25">
      <c r="A52" t="s">
        <v>0</v>
      </c>
      <c r="B52" t="s">
        <v>14</v>
      </c>
      <c r="C52" t="s">
        <v>15</v>
      </c>
      <c r="D52" t="s">
        <v>16</v>
      </c>
      <c r="E52" t="s">
        <v>17</v>
      </c>
      <c r="F52" t="s">
        <v>18</v>
      </c>
      <c r="G52" t="s">
        <v>10</v>
      </c>
    </row>
    <row r="53" spans="1:10" x14ac:dyDescent="0.25">
      <c r="A53">
        <v>1</v>
      </c>
      <c r="B53">
        <v>100</v>
      </c>
      <c r="C53">
        <v>20</v>
      </c>
      <c r="D53">
        <v>5</v>
      </c>
      <c r="E53">
        <v>10</v>
      </c>
      <c r="F53">
        <f>1/(EXP($B$4*(D53-E53/2))*$B$4*E53/(1-EXP(-$B$4*E53)))</f>
        <v>0.84782311583089176</v>
      </c>
      <c r="G53">
        <f>B53*SQRT(C53/(B53*F53*E53))</f>
        <v>15.358979867829433</v>
      </c>
    </row>
    <row r="54" spans="1:10" x14ac:dyDescent="0.25">
      <c r="A54">
        <v>2</v>
      </c>
      <c r="B54">
        <v>10</v>
      </c>
      <c r="C54">
        <v>20</v>
      </c>
      <c r="D54">
        <v>15</v>
      </c>
      <c r="E54">
        <v>10</v>
      </c>
      <c r="F54">
        <f t="shared" ref="F54:F56" si="30">1/(EXP($B$4*(D54-E54/2))*$B$4*E54/(1-EXP(-$B$4*E54)))</f>
        <v>0.60358929683758222</v>
      </c>
      <c r="G54">
        <f t="shared" ref="G54:G56" si="31">B54*SQRT(C54/(B54*F54*E54))</f>
        <v>5.7563107747146658</v>
      </c>
    </row>
    <row r="55" spans="1:10" x14ac:dyDescent="0.25">
      <c r="A55">
        <v>3</v>
      </c>
      <c r="B55">
        <v>10</v>
      </c>
      <c r="C55">
        <v>20</v>
      </c>
      <c r="D55">
        <v>35</v>
      </c>
      <c r="E55">
        <v>30</v>
      </c>
      <c r="F55">
        <f t="shared" si="30"/>
        <v>0.31781097624064486</v>
      </c>
      <c r="G55">
        <f t="shared" si="31"/>
        <v>4.5800468900681821</v>
      </c>
    </row>
    <row r="56" spans="1:10" x14ac:dyDescent="0.25">
      <c r="A56">
        <v>4</v>
      </c>
      <c r="B56">
        <v>12.5</v>
      </c>
      <c r="C56">
        <v>20</v>
      </c>
      <c r="D56">
        <v>66.2</v>
      </c>
      <c r="E56">
        <v>10</v>
      </c>
      <c r="F56">
        <f t="shared" si="30"/>
        <v>0.10597788947886146</v>
      </c>
      <c r="G56">
        <f t="shared" si="31"/>
        <v>15.358979867829436</v>
      </c>
    </row>
    <row r="58" spans="1:10" x14ac:dyDescent="0.25">
      <c r="A58" t="s">
        <v>20</v>
      </c>
    </row>
    <row r="59" spans="1:10" x14ac:dyDescent="0.25">
      <c r="A59" t="s">
        <v>0</v>
      </c>
      <c r="B59" t="s">
        <v>2</v>
      </c>
      <c r="C59" t="s">
        <v>1</v>
      </c>
      <c r="D59" t="s">
        <v>3</v>
      </c>
      <c r="E59" t="s">
        <v>4</v>
      </c>
      <c r="F59" t="s">
        <v>8</v>
      </c>
      <c r="G59" t="s">
        <v>9</v>
      </c>
      <c r="H59" t="s">
        <v>7</v>
      </c>
      <c r="I59" t="s">
        <v>11</v>
      </c>
      <c r="J59" t="s">
        <v>10</v>
      </c>
    </row>
    <row r="60" spans="1:10" x14ac:dyDescent="0.25">
      <c r="A60">
        <v>1</v>
      </c>
      <c r="B60">
        <v>5</v>
      </c>
      <c r="C60">
        <v>0</v>
      </c>
      <c r="D60">
        <f>C60+B60</f>
        <v>5</v>
      </c>
      <c r="E60">
        <f>EXP($B$4*C60)*$B$4*B60/(1-EXP(-$B$4*B60))</f>
        <v>1.0873485410088555</v>
      </c>
      <c r="F60">
        <v>0</v>
      </c>
      <c r="G60">
        <f>F60/E60</f>
        <v>0</v>
      </c>
      <c r="H60">
        <v>1</v>
      </c>
      <c r="J60">
        <f>SQRT(H60*F60*E60/B60)</f>
        <v>0</v>
      </c>
    </row>
    <row r="61" spans="1:10" x14ac:dyDescent="0.25">
      <c r="A61">
        <v>2</v>
      </c>
      <c r="B61">
        <v>5</v>
      </c>
      <c r="C61">
        <v>5</v>
      </c>
      <c r="D61">
        <f t="shared" ref="D61:D65" si="32">C61+B61</f>
        <v>10</v>
      </c>
      <c r="E61">
        <f t="shared" ref="E61:E64" si="33">EXP($B$4*C61)*$B$4*B61/(1-EXP(-$B$4*B61))</f>
        <v>1.2886964666172196</v>
      </c>
      <c r="F61">
        <v>100</v>
      </c>
      <c r="G61">
        <f t="shared" ref="G61:G64" si="34">F61/E61</f>
        <v>77.597791714674514</v>
      </c>
      <c r="H61">
        <v>1</v>
      </c>
      <c r="J61">
        <f t="shared" ref="J61:J64" si="35">SQRT(H61*F61*E61/B61)</f>
        <v>5.0768030621981382</v>
      </c>
    </row>
    <row r="62" spans="1:10" x14ac:dyDescent="0.25">
      <c r="A62">
        <v>3</v>
      </c>
      <c r="B62">
        <v>10</v>
      </c>
      <c r="C62">
        <v>10</v>
      </c>
      <c r="D62">
        <f t="shared" si="32"/>
        <v>20</v>
      </c>
      <c r="E62">
        <f t="shared" si="33"/>
        <v>1.6567556867548077</v>
      </c>
      <c r="F62">
        <v>10</v>
      </c>
      <c r="G62">
        <f t="shared" si="34"/>
        <v>6.0358929683758227</v>
      </c>
      <c r="H62">
        <v>1</v>
      </c>
      <c r="J62">
        <f t="shared" si="35"/>
        <v>1.2871502191876469</v>
      </c>
    </row>
    <row r="63" spans="1:10" x14ac:dyDescent="0.25">
      <c r="A63">
        <v>4</v>
      </c>
      <c r="B63">
        <v>30</v>
      </c>
      <c r="C63">
        <v>20</v>
      </c>
      <c r="D63">
        <f t="shared" si="32"/>
        <v>50</v>
      </c>
      <c r="E63">
        <f t="shared" si="33"/>
        <v>3.146524427283484</v>
      </c>
      <c r="F63">
        <v>10</v>
      </c>
      <c r="G63">
        <f t="shared" si="34"/>
        <v>3.1781097624064487</v>
      </c>
      <c r="H63">
        <v>1</v>
      </c>
      <c r="J63">
        <f t="shared" si="35"/>
        <v>1.0241296186328961</v>
      </c>
    </row>
    <row r="64" spans="1:10" x14ac:dyDescent="0.25">
      <c r="A64">
        <v>5</v>
      </c>
      <c r="B64">
        <v>10.199999999999999</v>
      </c>
      <c r="C64">
        <v>71.400000000000006</v>
      </c>
      <c r="D64">
        <f t="shared" si="32"/>
        <v>81.600000000000009</v>
      </c>
      <c r="E64">
        <f t="shared" si="33"/>
        <v>13.387242592227947</v>
      </c>
      <c r="F64">
        <v>12.5</v>
      </c>
      <c r="G64">
        <f t="shared" si="34"/>
        <v>0.93372476922596126</v>
      </c>
      <c r="H64">
        <v>1</v>
      </c>
      <c r="J64">
        <f t="shared" si="35"/>
        <v>4.0504239962377957</v>
      </c>
    </row>
    <row r="65" spans="1:10" x14ac:dyDescent="0.25">
      <c r="A65">
        <v>6</v>
      </c>
      <c r="B65">
        <v>1</v>
      </c>
      <c r="C65">
        <v>120</v>
      </c>
      <c r="D65">
        <f t="shared" si="32"/>
        <v>121</v>
      </c>
      <c r="E65">
        <f t="shared" ref="E65" si="36">EXP($B$4*C65)*$B$4*B65/(1-EXP(-$B$4*B65))</f>
        <v>59.995955666173309</v>
      </c>
      <c r="F65">
        <v>100</v>
      </c>
      <c r="G65">
        <f t="shared" ref="G65" si="37">F65/E65</f>
        <v>1.6667790168459908</v>
      </c>
      <c r="H65">
        <v>1</v>
      </c>
      <c r="J65">
        <f t="shared" ref="J65" si="38">SQRT(H65*F65*E65/B65)</f>
        <v>77.457056273894963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3</vt:i4>
      </vt:variant>
    </vt:vector>
  </HeadingPairs>
  <TitlesOfParts>
    <vt:vector size="3" baseType="lpstr">
      <vt:lpstr>Taul1</vt:lpstr>
      <vt:lpstr>Taul2</vt:lpstr>
      <vt:lpstr>Taul3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Vesa Oikonen</dc:creator>
  <cp:lastModifiedBy>Vesa Oikonen</cp:lastModifiedBy>
  <dcterms:created xsi:type="dcterms:W3CDTF">2012-10-28T07:42:03Z</dcterms:created>
  <dcterms:modified xsi:type="dcterms:W3CDTF">2012-11-01T11:34:52Z</dcterms:modified>
</cp:coreProperties>
</file>