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7100" windowHeight="11385"/>
  </bookViews>
  <sheets>
    <sheet name="plasma" sheetId="1" r:id="rId1"/>
  </sheets>
  <definedNames>
    <definedName name="K1r">plasma!$G$2</definedName>
    <definedName name="k2r">plasma!$G$3</definedName>
    <definedName name="k3r">plasma!$G$4</definedName>
    <definedName name="k4r">plasma!$G$5</definedName>
    <definedName name="Vb">plasma!$G$6</definedName>
  </definedNames>
  <calcPr calcId="145621"/>
</workbook>
</file>

<file path=xl/calcChain.xml><?xml version="1.0" encoding="utf-8"?>
<calcChain xmlns="http://schemas.openxmlformats.org/spreadsheetml/2006/main">
  <c r="I169" i="1" l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D13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H12" i="1"/>
  <c r="F13" i="1" l="1"/>
  <c r="D14" i="1"/>
  <c r="J12" i="1"/>
  <c r="K13" i="1" l="1"/>
  <c r="D15" i="1"/>
  <c r="D16" i="1" l="1"/>
  <c r="G13" i="1"/>
  <c r="D17" i="1" l="1"/>
  <c r="L13" i="1"/>
  <c r="H13" i="1"/>
  <c r="J13" i="1" s="1"/>
  <c r="F14" i="1" l="1"/>
  <c r="D18" i="1"/>
  <c r="D19" i="1" l="1"/>
  <c r="K14" i="1"/>
  <c r="D20" i="1" l="1"/>
  <c r="G14" i="1"/>
  <c r="D21" i="1" l="1"/>
  <c r="L14" i="1"/>
  <c r="H14" i="1"/>
  <c r="J14" i="1" s="1"/>
  <c r="D22" i="1" l="1"/>
  <c r="F15" i="1"/>
  <c r="D23" i="1" l="1"/>
  <c r="K15" i="1"/>
  <c r="D24" i="1" l="1"/>
  <c r="G15" i="1"/>
  <c r="D25" i="1" l="1"/>
  <c r="L15" i="1"/>
  <c r="H15" i="1"/>
  <c r="J15" i="1" s="1"/>
  <c r="D26" i="1" l="1"/>
  <c r="F16" i="1"/>
  <c r="D27" i="1" l="1"/>
  <c r="K16" i="1"/>
  <c r="G16" i="1" l="1"/>
  <c r="D28" i="1"/>
  <c r="D29" i="1" l="1"/>
  <c r="L16" i="1"/>
  <c r="H16" i="1"/>
  <c r="J16" i="1" s="1"/>
  <c r="D30" i="1" l="1"/>
  <c r="F17" i="1"/>
  <c r="D31" i="1" l="1"/>
  <c r="K17" i="1"/>
  <c r="G17" i="1" l="1"/>
  <c r="D32" i="1"/>
  <c r="D33" i="1" l="1"/>
  <c r="L17" i="1"/>
  <c r="H17" i="1"/>
  <c r="J17" i="1" s="1"/>
  <c r="D34" i="1" l="1"/>
  <c r="F18" i="1"/>
  <c r="D35" i="1" l="1"/>
  <c r="K18" i="1"/>
  <c r="D36" i="1" l="1"/>
  <c r="G18" i="1"/>
  <c r="L18" i="1" l="1"/>
  <c r="H18" i="1"/>
  <c r="J18" i="1" s="1"/>
  <c r="D37" i="1"/>
  <c r="D38" i="1" l="1"/>
  <c r="F19" i="1"/>
  <c r="K19" i="1" l="1"/>
  <c r="D39" i="1"/>
  <c r="D40" i="1" l="1"/>
  <c r="G19" i="1"/>
  <c r="D41" i="1" l="1"/>
  <c r="L19" i="1"/>
  <c r="H19" i="1"/>
  <c r="J19" i="1" s="1"/>
  <c r="D42" i="1" l="1"/>
  <c r="F20" i="1"/>
  <c r="D43" i="1" l="1"/>
  <c r="K20" i="1"/>
  <c r="D44" i="1" l="1"/>
  <c r="G20" i="1"/>
  <c r="L20" i="1" l="1"/>
  <c r="H20" i="1"/>
  <c r="J20" i="1" s="1"/>
  <c r="D45" i="1"/>
  <c r="D46" i="1" l="1"/>
  <c r="F21" i="1"/>
  <c r="K21" i="1" l="1"/>
  <c r="D47" i="1"/>
  <c r="D48" i="1" l="1"/>
  <c r="G21" i="1"/>
  <c r="D49" i="1" l="1"/>
  <c r="L21" i="1"/>
  <c r="H21" i="1"/>
  <c r="J21" i="1" s="1"/>
  <c r="D50" i="1" l="1"/>
  <c r="F22" i="1"/>
  <c r="D51" i="1" l="1"/>
  <c r="K22" i="1"/>
  <c r="D52" i="1" l="1"/>
  <c r="G22" i="1"/>
  <c r="L22" i="1" l="1"/>
  <c r="H22" i="1"/>
  <c r="J22" i="1" s="1"/>
  <c r="D53" i="1"/>
  <c r="D54" i="1" l="1"/>
  <c r="F23" i="1"/>
  <c r="K23" i="1" l="1"/>
  <c r="D55" i="1"/>
  <c r="D56" i="1" l="1"/>
  <c r="G23" i="1"/>
  <c r="D57" i="1" l="1"/>
  <c r="L23" i="1"/>
  <c r="H23" i="1"/>
  <c r="J23" i="1" s="1"/>
  <c r="D58" i="1" l="1"/>
  <c r="F24" i="1"/>
  <c r="D59" i="1" l="1"/>
  <c r="K24" i="1"/>
  <c r="D60" i="1" l="1"/>
  <c r="G24" i="1"/>
  <c r="L24" i="1" l="1"/>
  <c r="H24" i="1"/>
  <c r="J24" i="1" s="1"/>
  <c r="D61" i="1"/>
  <c r="D62" i="1" l="1"/>
  <c r="F25" i="1"/>
  <c r="D63" i="1" l="1"/>
  <c r="K25" i="1"/>
  <c r="D64" i="1" l="1"/>
  <c r="G25" i="1"/>
  <c r="D65" i="1" l="1"/>
  <c r="L25" i="1"/>
  <c r="H25" i="1"/>
  <c r="J25" i="1" s="1"/>
  <c r="D66" i="1" l="1"/>
  <c r="F26" i="1"/>
  <c r="D67" i="1" l="1"/>
  <c r="K26" i="1"/>
  <c r="G26" i="1" l="1"/>
  <c r="D68" i="1"/>
  <c r="D69" i="1" l="1"/>
  <c r="L26" i="1"/>
  <c r="H26" i="1"/>
  <c r="J26" i="1" s="1"/>
  <c r="D70" i="1" l="1"/>
  <c r="F27" i="1"/>
  <c r="D71" i="1" l="1"/>
  <c r="K27" i="1"/>
  <c r="D72" i="1" l="1"/>
  <c r="G27" i="1"/>
  <c r="L27" i="1" l="1"/>
  <c r="H27" i="1"/>
  <c r="J27" i="1" s="1"/>
  <c r="D73" i="1"/>
  <c r="D74" i="1" l="1"/>
  <c r="F28" i="1"/>
  <c r="D75" i="1" l="1"/>
  <c r="K28" i="1"/>
  <c r="G28" i="1" l="1"/>
  <c r="D76" i="1"/>
  <c r="D77" i="1" l="1"/>
  <c r="L28" i="1"/>
  <c r="H28" i="1"/>
  <c r="J28" i="1" s="1"/>
  <c r="D78" i="1" l="1"/>
  <c r="F29" i="1"/>
  <c r="D79" i="1" l="1"/>
  <c r="K29" i="1"/>
  <c r="D80" i="1" l="1"/>
  <c r="G29" i="1"/>
  <c r="L29" i="1" l="1"/>
  <c r="H29" i="1"/>
  <c r="J29" i="1" s="1"/>
  <c r="D81" i="1"/>
  <c r="D82" i="1" l="1"/>
  <c r="F30" i="1"/>
  <c r="D83" i="1" l="1"/>
  <c r="K30" i="1"/>
  <c r="D84" i="1" l="1"/>
  <c r="G30" i="1"/>
  <c r="L30" i="1" l="1"/>
  <c r="H30" i="1"/>
  <c r="J30" i="1" s="1"/>
  <c r="D85" i="1"/>
  <c r="D86" i="1" l="1"/>
  <c r="F31" i="1"/>
  <c r="K31" i="1" l="1"/>
  <c r="D87" i="1"/>
  <c r="D88" i="1" l="1"/>
  <c r="G31" i="1"/>
  <c r="D89" i="1" l="1"/>
  <c r="L31" i="1"/>
  <c r="H31" i="1"/>
  <c r="J31" i="1" s="1"/>
  <c r="D90" i="1" l="1"/>
  <c r="F32" i="1"/>
  <c r="D91" i="1" l="1"/>
  <c r="K32" i="1"/>
  <c r="D92" i="1" l="1"/>
  <c r="G32" i="1"/>
  <c r="L32" i="1" l="1"/>
  <c r="H32" i="1"/>
  <c r="J32" i="1" s="1"/>
  <c r="D93" i="1"/>
  <c r="D94" i="1" l="1"/>
  <c r="F33" i="1"/>
  <c r="D95" i="1" l="1"/>
  <c r="K33" i="1"/>
  <c r="D96" i="1" l="1"/>
  <c r="G33" i="1"/>
  <c r="L33" i="1" l="1"/>
  <c r="H33" i="1"/>
  <c r="J33" i="1" s="1"/>
  <c r="D97" i="1"/>
  <c r="D98" i="1" l="1"/>
  <c r="F34" i="1"/>
  <c r="D99" i="1" l="1"/>
  <c r="K34" i="1"/>
  <c r="D100" i="1" l="1"/>
  <c r="G34" i="1"/>
  <c r="L34" i="1" l="1"/>
  <c r="H34" i="1"/>
  <c r="J34" i="1" s="1"/>
  <c r="D101" i="1"/>
  <c r="D102" i="1" l="1"/>
  <c r="F35" i="1"/>
  <c r="K35" i="1" l="1"/>
  <c r="D103" i="1"/>
  <c r="D104" i="1" l="1"/>
  <c r="G35" i="1"/>
  <c r="D105" i="1" l="1"/>
  <c r="L35" i="1"/>
  <c r="H35" i="1"/>
  <c r="J35" i="1" s="1"/>
  <c r="D106" i="1" l="1"/>
  <c r="F36" i="1"/>
  <c r="D107" i="1" l="1"/>
  <c r="K36" i="1"/>
  <c r="D108" i="1" l="1"/>
  <c r="G36" i="1"/>
  <c r="L36" i="1" l="1"/>
  <c r="H36" i="1"/>
  <c r="J36" i="1" s="1"/>
  <c r="D109" i="1"/>
  <c r="D110" i="1" l="1"/>
  <c r="F37" i="1"/>
  <c r="D111" i="1" l="1"/>
  <c r="K37" i="1"/>
  <c r="D112" i="1" l="1"/>
  <c r="G37" i="1"/>
  <c r="D113" i="1" l="1"/>
  <c r="L37" i="1"/>
  <c r="H37" i="1"/>
  <c r="J37" i="1" s="1"/>
  <c r="D114" i="1" l="1"/>
  <c r="F38" i="1"/>
  <c r="D115" i="1" l="1"/>
  <c r="K38" i="1"/>
  <c r="D116" i="1" l="1"/>
  <c r="G38" i="1"/>
  <c r="L38" i="1" l="1"/>
  <c r="H38" i="1"/>
  <c r="J38" i="1" s="1"/>
  <c r="D117" i="1"/>
  <c r="D118" i="1" l="1"/>
  <c r="F39" i="1"/>
  <c r="K39" i="1" l="1"/>
  <c r="D119" i="1"/>
  <c r="D120" i="1" l="1"/>
  <c r="G39" i="1"/>
  <c r="D121" i="1" l="1"/>
  <c r="L39" i="1"/>
  <c r="H39" i="1"/>
  <c r="J39" i="1" s="1"/>
  <c r="D122" i="1" l="1"/>
  <c r="F40" i="1"/>
  <c r="D123" i="1" l="1"/>
  <c r="K40" i="1"/>
  <c r="D124" i="1" l="1"/>
  <c r="G40" i="1"/>
  <c r="L40" i="1" l="1"/>
  <c r="H40" i="1"/>
  <c r="J40" i="1" s="1"/>
  <c r="D125" i="1"/>
  <c r="D126" i="1" l="1"/>
  <c r="F41" i="1"/>
  <c r="D127" i="1" l="1"/>
  <c r="K41" i="1"/>
  <c r="D128" i="1" l="1"/>
  <c r="G41" i="1"/>
  <c r="L41" i="1" l="1"/>
  <c r="H41" i="1"/>
  <c r="J41" i="1" s="1"/>
  <c r="D129" i="1"/>
  <c r="D130" i="1" l="1"/>
  <c r="F42" i="1"/>
  <c r="D131" i="1" l="1"/>
  <c r="K42" i="1"/>
  <c r="D132" i="1" l="1"/>
  <c r="G42" i="1"/>
  <c r="L42" i="1" l="1"/>
  <c r="H42" i="1"/>
  <c r="J42" i="1" s="1"/>
  <c r="D133" i="1"/>
  <c r="D134" i="1" l="1"/>
  <c r="F43" i="1"/>
  <c r="D135" i="1" l="1"/>
  <c r="K43" i="1"/>
  <c r="D136" i="1" l="1"/>
  <c r="G43" i="1"/>
  <c r="D137" i="1" l="1"/>
  <c r="L43" i="1"/>
  <c r="H43" i="1"/>
  <c r="J43" i="1" s="1"/>
  <c r="F44" i="1" l="1"/>
  <c r="D138" i="1"/>
  <c r="D139" i="1" l="1"/>
  <c r="K44" i="1"/>
  <c r="D140" i="1" l="1"/>
  <c r="G44" i="1"/>
  <c r="L44" i="1" l="1"/>
  <c r="H44" i="1"/>
  <c r="J44" i="1" s="1"/>
  <c r="D141" i="1"/>
  <c r="D142" i="1" l="1"/>
  <c r="F45" i="1"/>
  <c r="K45" i="1" l="1"/>
  <c r="D143" i="1"/>
  <c r="D144" i="1" l="1"/>
  <c r="G45" i="1"/>
  <c r="D145" i="1" l="1"/>
  <c r="L45" i="1"/>
  <c r="H45" i="1"/>
  <c r="J45" i="1" s="1"/>
  <c r="D146" i="1" l="1"/>
  <c r="F46" i="1"/>
  <c r="D147" i="1" l="1"/>
  <c r="K46" i="1"/>
  <c r="D148" i="1" l="1"/>
  <c r="G46" i="1"/>
  <c r="L46" i="1" l="1"/>
  <c r="H46" i="1"/>
  <c r="J46" i="1" s="1"/>
  <c r="D149" i="1"/>
  <c r="D150" i="1" l="1"/>
  <c r="F47" i="1"/>
  <c r="D151" i="1" l="1"/>
  <c r="K47" i="1"/>
  <c r="G47" i="1" l="1"/>
  <c r="D152" i="1"/>
  <c r="D153" i="1" l="1"/>
  <c r="L47" i="1"/>
  <c r="H47" i="1"/>
  <c r="J47" i="1" s="1"/>
  <c r="D154" i="1" l="1"/>
  <c r="F48" i="1"/>
  <c r="D155" i="1" l="1"/>
  <c r="K48" i="1"/>
  <c r="D156" i="1" l="1"/>
  <c r="G48" i="1"/>
  <c r="L48" i="1" l="1"/>
  <c r="H48" i="1"/>
  <c r="J48" i="1" s="1"/>
  <c r="D157" i="1"/>
  <c r="D158" i="1" l="1"/>
  <c r="F49" i="1"/>
  <c r="D159" i="1" l="1"/>
  <c r="K49" i="1"/>
  <c r="D160" i="1" l="1"/>
  <c r="G49" i="1"/>
  <c r="D161" i="1" l="1"/>
  <c r="L49" i="1"/>
  <c r="H49" i="1"/>
  <c r="J49" i="1" s="1"/>
  <c r="D162" i="1" l="1"/>
  <c r="F50" i="1"/>
  <c r="D163" i="1" l="1"/>
  <c r="K50" i="1"/>
  <c r="D164" i="1" l="1"/>
  <c r="G50" i="1"/>
  <c r="L50" i="1" l="1"/>
  <c r="H50" i="1"/>
  <c r="J50" i="1" s="1"/>
  <c r="D165" i="1"/>
  <c r="D166" i="1" l="1"/>
  <c r="F51" i="1"/>
  <c r="K51" i="1" l="1"/>
  <c r="D167" i="1"/>
  <c r="D168" i="1" l="1"/>
  <c r="G51" i="1"/>
  <c r="D169" i="1" l="1"/>
  <c r="L51" i="1"/>
  <c r="H51" i="1"/>
  <c r="J51" i="1" s="1"/>
  <c r="F52" i="1" l="1"/>
  <c r="K52" i="1" l="1"/>
  <c r="G52" i="1" l="1"/>
  <c r="L52" i="1" l="1"/>
  <c r="H52" i="1"/>
  <c r="J52" i="1" s="1"/>
  <c r="F53" i="1" l="1"/>
  <c r="K53" i="1" l="1"/>
  <c r="G53" i="1" l="1"/>
  <c r="L53" i="1" l="1"/>
  <c r="H53" i="1"/>
  <c r="J53" i="1" s="1"/>
  <c r="F54" i="1" l="1"/>
  <c r="K54" i="1" l="1"/>
  <c r="G54" i="1" l="1"/>
  <c r="L54" i="1" l="1"/>
  <c r="H54" i="1"/>
  <c r="J54" i="1" s="1"/>
  <c r="F55" i="1" l="1"/>
  <c r="K55" i="1" l="1"/>
  <c r="G55" i="1" l="1"/>
  <c r="L55" i="1" l="1"/>
  <c r="H55" i="1"/>
  <c r="J55" i="1" s="1"/>
  <c r="F56" i="1" l="1"/>
  <c r="K56" i="1" l="1"/>
  <c r="G56" i="1" l="1"/>
  <c r="L56" i="1" l="1"/>
  <c r="H56" i="1"/>
  <c r="J56" i="1" s="1"/>
  <c r="F57" i="1" l="1"/>
  <c r="K57" i="1" l="1"/>
  <c r="G57" i="1" l="1"/>
  <c r="L57" i="1" l="1"/>
  <c r="H57" i="1"/>
  <c r="J57" i="1" s="1"/>
  <c r="F58" i="1" l="1"/>
  <c r="K58" i="1" l="1"/>
  <c r="G58" i="1" l="1"/>
  <c r="L58" i="1" l="1"/>
  <c r="H58" i="1"/>
  <c r="J58" i="1" s="1"/>
  <c r="F59" i="1" l="1"/>
  <c r="K59" i="1" l="1"/>
  <c r="G59" i="1" l="1"/>
  <c r="L59" i="1" l="1"/>
  <c r="H59" i="1"/>
  <c r="J59" i="1" s="1"/>
  <c r="F60" i="1" l="1"/>
  <c r="K60" i="1" l="1"/>
  <c r="G60" i="1" l="1"/>
  <c r="L60" i="1" l="1"/>
  <c r="H60" i="1"/>
  <c r="J60" i="1" s="1"/>
  <c r="F61" i="1" l="1"/>
  <c r="K61" i="1" l="1"/>
  <c r="G61" i="1" l="1"/>
  <c r="L61" i="1" l="1"/>
  <c r="H61" i="1"/>
  <c r="J61" i="1" s="1"/>
  <c r="F62" i="1" l="1"/>
  <c r="K62" i="1" l="1"/>
  <c r="G62" i="1" l="1"/>
  <c r="L62" i="1" l="1"/>
  <c r="H62" i="1"/>
  <c r="J62" i="1" s="1"/>
  <c r="F63" i="1" l="1"/>
  <c r="K63" i="1" l="1"/>
  <c r="G63" i="1" l="1"/>
  <c r="L63" i="1" l="1"/>
  <c r="H63" i="1"/>
  <c r="J63" i="1" s="1"/>
  <c r="F64" i="1" l="1"/>
  <c r="K64" i="1" l="1"/>
  <c r="G64" i="1" l="1"/>
  <c r="L64" i="1" l="1"/>
  <c r="H64" i="1"/>
  <c r="J64" i="1" s="1"/>
  <c r="F65" i="1" l="1"/>
  <c r="K65" i="1" l="1"/>
  <c r="G65" i="1" l="1"/>
  <c r="L65" i="1" l="1"/>
  <c r="H65" i="1"/>
  <c r="J65" i="1" s="1"/>
  <c r="F66" i="1" l="1"/>
  <c r="K66" i="1" l="1"/>
  <c r="G66" i="1" l="1"/>
  <c r="L66" i="1" l="1"/>
  <c r="H66" i="1"/>
  <c r="J66" i="1" s="1"/>
  <c r="F67" i="1" l="1"/>
  <c r="K67" i="1" l="1"/>
  <c r="G67" i="1" l="1"/>
  <c r="L67" i="1" l="1"/>
  <c r="H67" i="1"/>
  <c r="J67" i="1" s="1"/>
  <c r="F68" i="1" l="1"/>
  <c r="K68" i="1" l="1"/>
  <c r="G68" i="1" l="1"/>
  <c r="L68" i="1" l="1"/>
  <c r="H68" i="1"/>
  <c r="J68" i="1" s="1"/>
  <c r="F69" i="1" l="1"/>
  <c r="K69" i="1" l="1"/>
  <c r="G69" i="1" l="1"/>
  <c r="L69" i="1" l="1"/>
  <c r="H69" i="1"/>
  <c r="J69" i="1" s="1"/>
  <c r="F70" i="1" l="1"/>
  <c r="K70" i="1" l="1"/>
  <c r="G70" i="1" l="1"/>
  <c r="L70" i="1" l="1"/>
  <c r="H70" i="1"/>
  <c r="J70" i="1" s="1"/>
  <c r="F71" i="1" l="1"/>
  <c r="K71" i="1" l="1"/>
  <c r="G71" i="1" l="1"/>
  <c r="L71" i="1" l="1"/>
  <c r="H71" i="1"/>
  <c r="J71" i="1" s="1"/>
  <c r="F72" i="1" l="1"/>
  <c r="K72" i="1" l="1"/>
  <c r="G72" i="1" l="1"/>
  <c r="L72" i="1" l="1"/>
  <c r="H72" i="1"/>
  <c r="J72" i="1" s="1"/>
  <c r="F73" i="1" l="1"/>
  <c r="K73" i="1" l="1"/>
  <c r="G73" i="1" l="1"/>
  <c r="L73" i="1" l="1"/>
  <c r="H73" i="1"/>
  <c r="J73" i="1" s="1"/>
  <c r="F74" i="1" l="1"/>
  <c r="K74" i="1" l="1"/>
  <c r="G74" i="1" l="1"/>
  <c r="L74" i="1" l="1"/>
  <c r="H74" i="1"/>
  <c r="J74" i="1" s="1"/>
  <c r="F75" i="1" l="1"/>
  <c r="K75" i="1" l="1"/>
  <c r="G75" i="1" l="1"/>
  <c r="L75" i="1" l="1"/>
  <c r="H75" i="1"/>
  <c r="J75" i="1" s="1"/>
  <c r="F76" i="1" l="1"/>
  <c r="K76" i="1" l="1"/>
  <c r="G76" i="1" l="1"/>
  <c r="L76" i="1" l="1"/>
  <c r="H76" i="1"/>
  <c r="J76" i="1" s="1"/>
  <c r="F77" i="1" l="1"/>
  <c r="K77" i="1" l="1"/>
  <c r="G77" i="1" l="1"/>
  <c r="L77" i="1" l="1"/>
  <c r="H77" i="1"/>
  <c r="J77" i="1" s="1"/>
  <c r="F78" i="1" l="1"/>
  <c r="K78" i="1" l="1"/>
  <c r="G78" i="1" l="1"/>
  <c r="L78" i="1" l="1"/>
  <c r="H78" i="1"/>
  <c r="J78" i="1" s="1"/>
  <c r="F79" i="1" l="1"/>
  <c r="K79" i="1" l="1"/>
  <c r="G79" i="1" l="1"/>
  <c r="L79" i="1" l="1"/>
  <c r="H79" i="1"/>
  <c r="J79" i="1" s="1"/>
  <c r="F80" i="1" l="1"/>
  <c r="K80" i="1" l="1"/>
  <c r="G80" i="1" l="1"/>
  <c r="L80" i="1" l="1"/>
  <c r="H80" i="1"/>
  <c r="J80" i="1" s="1"/>
  <c r="F81" i="1" l="1"/>
  <c r="K81" i="1" l="1"/>
  <c r="G81" i="1" l="1"/>
  <c r="L81" i="1" l="1"/>
  <c r="H81" i="1"/>
  <c r="J81" i="1" s="1"/>
  <c r="F82" i="1" l="1"/>
  <c r="K82" i="1" l="1"/>
  <c r="G82" i="1" l="1"/>
  <c r="L82" i="1" l="1"/>
  <c r="H82" i="1"/>
  <c r="J82" i="1" s="1"/>
  <c r="F83" i="1" l="1"/>
  <c r="K83" i="1" l="1"/>
  <c r="G83" i="1" l="1"/>
  <c r="L83" i="1" l="1"/>
  <c r="H83" i="1"/>
  <c r="J83" i="1" s="1"/>
  <c r="F84" i="1" l="1"/>
  <c r="K84" i="1" l="1"/>
  <c r="G84" i="1" l="1"/>
  <c r="L84" i="1" l="1"/>
  <c r="H84" i="1"/>
  <c r="J84" i="1" s="1"/>
  <c r="F85" i="1" l="1"/>
  <c r="K85" i="1" l="1"/>
  <c r="G85" i="1" l="1"/>
  <c r="L85" i="1" l="1"/>
  <c r="H85" i="1"/>
  <c r="J85" i="1" s="1"/>
  <c r="F86" i="1" l="1"/>
  <c r="K86" i="1" l="1"/>
  <c r="G86" i="1" l="1"/>
  <c r="L86" i="1" l="1"/>
  <c r="H86" i="1"/>
  <c r="J86" i="1" s="1"/>
  <c r="F87" i="1" l="1"/>
  <c r="K87" i="1" l="1"/>
  <c r="G87" i="1" l="1"/>
  <c r="L87" i="1" l="1"/>
  <c r="H87" i="1"/>
  <c r="J87" i="1" s="1"/>
  <c r="F88" i="1" l="1"/>
  <c r="K88" i="1" l="1"/>
  <c r="G88" i="1" l="1"/>
  <c r="L88" i="1" l="1"/>
  <c r="H88" i="1"/>
  <c r="J88" i="1" s="1"/>
  <c r="F89" i="1" l="1"/>
  <c r="K89" i="1" l="1"/>
  <c r="G89" i="1" l="1"/>
  <c r="L89" i="1" l="1"/>
  <c r="H89" i="1"/>
  <c r="J89" i="1" s="1"/>
  <c r="F90" i="1" l="1"/>
  <c r="K90" i="1" l="1"/>
  <c r="G90" i="1" l="1"/>
  <c r="L90" i="1" l="1"/>
  <c r="H90" i="1"/>
  <c r="J90" i="1" s="1"/>
  <c r="F91" i="1" l="1"/>
  <c r="K91" i="1" l="1"/>
  <c r="G91" i="1" l="1"/>
  <c r="L91" i="1" l="1"/>
  <c r="H91" i="1"/>
  <c r="J91" i="1" s="1"/>
  <c r="F92" i="1" l="1"/>
  <c r="K92" i="1" l="1"/>
  <c r="G92" i="1" l="1"/>
  <c r="L92" i="1" l="1"/>
  <c r="H92" i="1"/>
  <c r="J92" i="1" s="1"/>
  <c r="F93" i="1" l="1"/>
  <c r="K93" i="1" l="1"/>
  <c r="G93" i="1" l="1"/>
  <c r="L93" i="1" l="1"/>
  <c r="H93" i="1"/>
  <c r="J93" i="1" s="1"/>
  <c r="F94" i="1" l="1"/>
  <c r="K94" i="1" l="1"/>
  <c r="G94" i="1" l="1"/>
  <c r="L94" i="1" l="1"/>
  <c r="H94" i="1"/>
  <c r="J94" i="1" s="1"/>
  <c r="F95" i="1" l="1"/>
  <c r="K95" i="1" l="1"/>
  <c r="G95" i="1" l="1"/>
  <c r="L95" i="1" l="1"/>
  <c r="H95" i="1"/>
  <c r="J95" i="1" s="1"/>
  <c r="F96" i="1" l="1"/>
  <c r="K96" i="1" l="1"/>
  <c r="G96" i="1" l="1"/>
  <c r="L96" i="1" l="1"/>
  <c r="H96" i="1"/>
  <c r="J96" i="1" s="1"/>
  <c r="F97" i="1" l="1"/>
  <c r="K97" i="1" l="1"/>
  <c r="G97" i="1" l="1"/>
  <c r="L97" i="1" l="1"/>
  <c r="H97" i="1"/>
  <c r="J97" i="1" s="1"/>
  <c r="F98" i="1" l="1"/>
  <c r="K98" i="1" l="1"/>
  <c r="G98" i="1" l="1"/>
  <c r="L98" i="1" l="1"/>
  <c r="H98" i="1"/>
  <c r="J98" i="1" s="1"/>
  <c r="F99" i="1" l="1"/>
  <c r="K99" i="1" l="1"/>
  <c r="G99" i="1" l="1"/>
  <c r="L99" i="1" l="1"/>
  <c r="H99" i="1"/>
  <c r="J99" i="1" s="1"/>
  <c r="F100" i="1" l="1"/>
  <c r="K100" i="1" l="1"/>
  <c r="G100" i="1" l="1"/>
  <c r="L100" i="1" l="1"/>
  <c r="H100" i="1"/>
  <c r="J100" i="1" s="1"/>
  <c r="F101" i="1" l="1"/>
  <c r="K101" i="1" l="1"/>
  <c r="G101" i="1" l="1"/>
  <c r="L101" i="1" l="1"/>
  <c r="H101" i="1"/>
  <c r="J101" i="1" s="1"/>
  <c r="F102" i="1" l="1"/>
  <c r="K102" i="1" l="1"/>
  <c r="G102" i="1" l="1"/>
  <c r="L102" i="1" l="1"/>
  <c r="H102" i="1"/>
  <c r="J102" i="1" s="1"/>
  <c r="F103" i="1" l="1"/>
  <c r="K103" i="1" l="1"/>
  <c r="G103" i="1" l="1"/>
  <c r="L103" i="1" l="1"/>
  <c r="H103" i="1"/>
  <c r="J103" i="1" s="1"/>
  <c r="F104" i="1" l="1"/>
  <c r="K104" i="1" l="1"/>
  <c r="G104" i="1" l="1"/>
  <c r="L104" i="1" l="1"/>
  <c r="H104" i="1"/>
  <c r="J104" i="1" s="1"/>
  <c r="F105" i="1" l="1"/>
  <c r="K105" i="1" l="1"/>
  <c r="G105" i="1" l="1"/>
  <c r="L105" i="1" l="1"/>
  <c r="H105" i="1"/>
  <c r="J105" i="1" s="1"/>
  <c r="F106" i="1" l="1"/>
  <c r="K106" i="1" l="1"/>
  <c r="G106" i="1" l="1"/>
  <c r="L106" i="1" l="1"/>
  <c r="H106" i="1"/>
  <c r="J106" i="1" s="1"/>
  <c r="F107" i="1" l="1"/>
  <c r="K107" i="1" l="1"/>
  <c r="G107" i="1" l="1"/>
  <c r="L107" i="1" l="1"/>
  <c r="H107" i="1"/>
  <c r="J107" i="1" s="1"/>
  <c r="F108" i="1" l="1"/>
  <c r="K108" i="1" l="1"/>
  <c r="G108" i="1" l="1"/>
  <c r="L108" i="1" l="1"/>
  <c r="H108" i="1"/>
  <c r="J108" i="1" s="1"/>
  <c r="F109" i="1" l="1"/>
  <c r="K109" i="1" l="1"/>
  <c r="G109" i="1" l="1"/>
  <c r="L109" i="1" l="1"/>
  <c r="H109" i="1"/>
  <c r="J109" i="1" s="1"/>
  <c r="F110" i="1" l="1"/>
  <c r="K110" i="1" l="1"/>
  <c r="G110" i="1" l="1"/>
  <c r="L110" i="1" l="1"/>
  <c r="H110" i="1"/>
  <c r="J110" i="1" s="1"/>
  <c r="F111" i="1" l="1"/>
  <c r="K111" i="1" l="1"/>
  <c r="G111" i="1" l="1"/>
  <c r="L111" i="1" l="1"/>
  <c r="H111" i="1"/>
  <c r="J111" i="1" s="1"/>
  <c r="F112" i="1" l="1"/>
  <c r="K112" i="1" l="1"/>
  <c r="G112" i="1" l="1"/>
  <c r="L112" i="1" l="1"/>
  <c r="H112" i="1"/>
  <c r="J112" i="1" s="1"/>
  <c r="F113" i="1" l="1"/>
  <c r="K113" i="1" l="1"/>
  <c r="G113" i="1" l="1"/>
  <c r="L113" i="1" l="1"/>
  <c r="H113" i="1"/>
  <c r="J113" i="1" s="1"/>
  <c r="F114" i="1" l="1"/>
  <c r="K114" i="1" l="1"/>
  <c r="G114" i="1" l="1"/>
  <c r="L114" i="1" l="1"/>
  <c r="H114" i="1"/>
  <c r="J114" i="1" s="1"/>
  <c r="F115" i="1" l="1"/>
  <c r="K115" i="1" l="1"/>
  <c r="G115" i="1" l="1"/>
  <c r="L115" i="1" l="1"/>
  <c r="H115" i="1"/>
  <c r="J115" i="1" s="1"/>
  <c r="F116" i="1" l="1"/>
  <c r="K116" i="1" l="1"/>
  <c r="G116" i="1" l="1"/>
  <c r="L116" i="1" l="1"/>
  <c r="H116" i="1"/>
  <c r="J116" i="1" s="1"/>
  <c r="F117" i="1" l="1"/>
  <c r="K117" i="1" l="1"/>
  <c r="G117" i="1" l="1"/>
  <c r="L117" i="1" l="1"/>
  <c r="H117" i="1"/>
  <c r="J117" i="1" s="1"/>
  <c r="F118" i="1" l="1"/>
  <c r="K118" i="1" l="1"/>
  <c r="G118" i="1" l="1"/>
  <c r="L118" i="1" l="1"/>
  <c r="H118" i="1"/>
  <c r="J118" i="1" s="1"/>
  <c r="F119" i="1" l="1"/>
  <c r="K119" i="1" l="1"/>
  <c r="G119" i="1" l="1"/>
  <c r="L119" i="1" l="1"/>
  <c r="H119" i="1"/>
  <c r="J119" i="1" s="1"/>
  <c r="F120" i="1" l="1"/>
  <c r="K120" i="1" l="1"/>
  <c r="G120" i="1" l="1"/>
  <c r="L120" i="1" l="1"/>
  <c r="H120" i="1"/>
  <c r="J120" i="1" s="1"/>
  <c r="F121" i="1" l="1"/>
  <c r="K121" i="1" l="1"/>
  <c r="G121" i="1" l="1"/>
  <c r="L121" i="1" l="1"/>
  <c r="H121" i="1"/>
  <c r="J121" i="1" s="1"/>
  <c r="F122" i="1" l="1"/>
  <c r="K122" i="1" l="1"/>
  <c r="G122" i="1" l="1"/>
  <c r="L122" i="1" l="1"/>
  <c r="H122" i="1"/>
  <c r="J122" i="1" s="1"/>
  <c r="F123" i="1" l="1"/>
  <c r="K123" i="1" l="1"/>
  <c r="G123" i="1" l="1"/>
  <c r="L123" i="1" l="1"/>
  <c r="H123" i="1"/>
  <c r="J123" i="1" s="1"/>
  <c r="F124" i="1" l="1"/>
  <c r="K124" i="1" l="1"/>
  <c r="G124" i="1" l="1"/>
  <c r="L124" i="1" l="1"/>
  <c r="H124" i="1"/>
  <c r="J124" i="1" s="1"/>
  <c r="F125" i="1" l="1"/>
  <c r="K125" i="1" l="1"/>
  <c r="G125" i="1" l="1"/>
  <c r="L125" i="1" l="1"/>
  <c r="H125" i="1"/>
  <c r="J125" i="1" s="1"/>
  <c r="F126" i="1" l="1"/>
  <c r="K126" i="1" l="1"/>
  <c r="G126" i="1" l="1"/>
  <c r="L126" i="1" l="1"/>
  <c r="H126" i="1"/>
  <c r="J126" i="1" s="1"/>
  <c r="F127" i="1" l="1"/>
  <c r="K127" i="1" l="1"/>
  <c r="G127" i="1" l="1"/>
  <c r="L127" i="1" l="1"/>
  <c r="H127" i="1"/>
  <c r="J127" i="1" s="1"/>
  <c r="F128" i="1" l="1"/>
  <c r="K128" i="1" l="1"/>
  <c r="G128" i="1" l="1"/>
  <c r="L128" i="1" l="1"/>
  <c r="H128" i="1"/>
  <c r="J128" i="1" s="1"/>
  <c r="F129" i="1" l="1"/>
  <c r="K129" i="1" l="1"/>
  <c r="G129" i="1" l="1"/>
  <c r="L129" i="1" l="1"/>
  <c r="H129" i="1"/>
  <c r="J129" i="1" s="1"/>
  <c r="F130" i="1" l="1"/>
  <c r="K130" i="1" l="1"/>
  <c r="G130" i="1" l="1"/>
  <c r="L130" i="1" l="1"/>
  <c r="H130" i="1"/>
  <c r="J130" i="1" s="1"/>
  <c r="F131" i="1" l="1"/>
  <c r="K131" i="1" l="1"/>
  <c r="G131" i="1" l="1"/>
  <c r="L131" i="1" l="1"/>
  <c r="H131" i="1"/>
  <c r="J131" i="1" s="1"/>
  <c r="F132" i="1" l="1"/>
  <c r="K132" i="1" l="1"/>
  <c r="G132" i="1" l="1"/>
  <c r="L132" i="1" l="1"/>
  <c r="H132" i="1"/>
  <c r="J132" i="1" s="1"/>
  <c r="F133" i="1" l="1"/>
  <c r="K133" i="1" l="1"/>
  <c r="G133" i="1" l="1"/>
  <c r="L133" i="1" l="1"/>
  <c r="H133" i="1"/>
  <c r="J133" i="1" s="1"/>
  <c r="F134" i="1" l="1"/>
  <c r="K134" i="1" l="1"/>
  <c r="G134" i="1" l="1"/>
  <c r="L134" i="1" l="1"/>
  <c r="H134" i="1"/>
  <c r="J134" i="1" s="1"/>
  <c r="F135" i="1" l="1"/>
  <c r="K135" i="1" l="1"/>
  <c r="G135" i="1" l="1"/>
  <c r="L135" i="1" l="1"/>
  <c r="H135" i="1"/>
  <c r="J135" i="1" s="1"/>
  <c r="F136" i="1" l="1"/>
  <c r="K136" i="1" l="1"/>
  <c r="G136" i="1" l="1"/>
  <c r="L136" i="1" l="1"/>
  <c r="H136" i="1"/>
  <c r="J136" i="1" s="1"/>
  <c r="F137" i="1" l="1"/>
  <c r="K137" i="1" l="1"/>
  <c r="G137" i="1" l="1"/>
  <c r="L137" i="1" l="1"/>
  <c r="H137" i="1"/>
  <c r="J137" i="1" s="1"/>
  <c r="F138" i="1" l="1"/>
  <c r="K138" i="1" l="1"/>
  <c r="G138" i="1" l="1"/>
  <c r="L138" i="1" l="1"/>
  <c r="H138" i="1"/>
  <c r="J138" i="1" s="1"/>
  <c r="F139" i="1" l="1"/>
  <c r="K139" i="1" l="1"/>
  <c r="G139" i="1" l="1"/>
  <c r="L139" i="1" l="1"/>
  <c r="H139" i="1"/>
  <c r="J139" i="1" s="1"/>
  <c r="F140" i="1" l="1"/>
  <c r="K140" i="1" l="1"/>
  <c r="G140" i="1" l="1"/>
  <c r="L140" i="1" l="1"/>
  <c r="H140" i="1"/>
  <c r="J140" i="1" s="1"/>
  <c r="F141" i="1" l="1"/>
  <c r="K141" i="1" l="1"/>
  <c r="G141" i="1" l="1"/>
  <c r="L141" i="1" l="1"/>
  <c r="H141" i="1"/>
  <c r="J141" i="1" s="1"/>
  <c r="F142" i="1" l="1"/>
  <c r="K142" i="1" l="1"/>
  <c r="G142" i="1" l="1"/>
  <c r="L142" i="1" l="1"/>
  <c r="H142" i="1"/>
  <c r="J142" i="1" s="1"/>
  <c r="F143" i="1" l="1"/>
  <c r="K143" i="1" l="1"/>
  <c r="G143" i="1" l="1"/>
  <c r="L143" i="1" l="1"/>
  <c r="H143" i="1"/>
  <c r="J143" i="1" s="1"/>
  <c r="F144" i="1" l="1"/>
  <c r="K144" i="1" l="1"/>
  <c r="G144" i="1" l="1"/>
  <c r="L144" i="1" l="1"/>
  <c r="H144" i="1"/>
  <c r="J144" i="1" s="1"/>
  <c r="F145" i="1" l="1"/>
  <c r="K145" i="1" l="1"/>
  <c r="G145" i="1" l="1"/>
  <c r="L145" i="1" l="1"/>
  <c r="H145" i="1"/>
  <c r="J145" i="1" s="1"/>
  <c r="F146" i="1" l="1"/>
  <c r="K146" i="1" l="1"/>
  <c r="G146" i="1" l="1"/>
  <c r="L146" i="1" l="1"/>
  <c r="H146" i="1"/>
  <c r="J146" i="1" s="1"/>
  <c r="F147" i="1" l="1"/>
  <c r="K147" i="1" l="1"/>
  <c r="G147" i="1" l="1"/>
  <c r="L147" i="1" l="1"/>
  <c r="H147" i="1"/>
  <c r="J147" i="1" s="1"/>
  <c r="F148" i="1" l="1"/>
  <c r="K148" i="1" l="1"/>
  <c r="G148" i="1" l="1"/>
  <c r="L148" i="1" l="1"/>
  <c r="H148" i="1"/>
  <c r="J148" i="1" s="1"/>
  <c r="F149" i="1" l="1"/>
  <c r="K149" i="1" l="1"/>
  <c r="G149" i="1" l="1"/>
  <c r="L149" i="1" l="1"/>
  <c r="H149" i="1"/>
  <c r="J149" i="1" s="1"/>
  <c r="F150" i="1" l="1"/>
  <c r="K150" i="1" l="1"/>
  <c r="G150" i="1" l="1"/>
  <c r="L150" i="1" l="1"/>
  <c r="H150" i="1"/>
  <c r="J150" i="1" s="1"/>
  <c r="F151" i="1" l="1"/>
  <c r="K151" i="1" l="1"/>
  <c r="G151" i="1" l="1"/>
  <c r="L151" i="1" l="1"/>
  <c r="H151" i="1"/>
  <c r="J151" i="1" s="1"/>
  <c r="F152" i="1" l="1"/>
  <c r="K152" i="1" l="1"/>
  <c r="G152" i="1" l="1"/>
  <c r="L152" i="1" l="1"/>
  <c r="H152" i="1"/>
  <c r="J152" i="1" s="1"/>
  <c r="F153" i="1" l="1"/>
  <c r="K153" i="1" l="1"/>
  <c r="G153" i="1" l="1"/>
  <c r="L153" i="1" l="1"/>
  <c r="H153" i="1"/>
  <c r="J153" i="1" s="1"/>
  <c r="F154" i="1" l="1"/>
  <c r="K154" i="1" l="1"/>
  <c r="G154" i="1" l="1"/>
  <c r="L154" i="1" l="1"/>
  <c r="H154" i="1"/>
  <c r="J154" i="1" s="1"/>
  <c r="F155" i="1" l="1"/>
  <c r="K155" i="1" l="1"/>
  <c r="G155" i="1" l="1"/>
  <c r="L155" i="1" l="1"/>
  <c r="H155" i="1"/>
  <c r="J155" i="1" s="1"/>
  <c r="F156" i="1" l="1"/>
  <c r="K156" i="1" l="1"/>
  <c r="G156" i="1" l="1"/>
  <c r="L156" i="1" l="1"/>
  <c r="H156" i="1"/>
  <c r="J156" i="1" s="1"/>
  <c r="F157" i="1" l="1"/>
  <c r="K157" i="1" l="1"/>
  <c r="G157" i="1" l="1"/>
  <c r="L157" i="1" l="1"/>
  <c r="H157" i="1"/>
  <c r="J157" i="1" s="1"/>
  <c r="F158" i="1" l="1"/>
  <c r="K158" i="1" l="1"/>
  <c r="G158" i="1" l="1"/>
  <c r="L158" i="1" l="1"/>
  <c r="H158" i="1"/>
  <c r="J158" i="1" s="1"/>
  <c r="F159" i="1" l="1"/>
  <c r="K159" i="1" l="1"/>
  <c r="G159" i="1" l="1"/>
  <c r="L159" i="1" l="1"/>
  <c r="H159" i="1"/>
  <c r="J159" i="1" s="1"/>
  <c r="F160" i="1" l="1"/>
  <c r="K160" i="1" l="1"/>
  <c r="G160" i="1" l="1"/>
  <c r="L160" i="1" l="1"/>
  <c r="H160" i="1"/>
  <c r="J160" i="1" s="1"/>
  <c r="F161" i="1" l="1"/>
  <c r="K161" i="1" l="1"/>
  <c r="G161" i="1" l="1"/>
  <c r="L161" i="1" l="1"/>
  <c r="H161" i="1"/>
  <c r="J161" i="1" s="1"/>
  <c r="F162" i="1" l="1"/>
  <c r="K162" i="1" l="1"/>
  <c r="G162" i="1" l="1"/>
  <c r="L162" i="1" l="1"/>
  <c r="H162" i="1"/>
  <c r="J162" i="1" s="1"/>
  <c r="F163" i="1" l="1"/>
  <c r="K163" i="1" l="1"/>
  <c r="G163" i="1" l="1"/>
  <c r="L163" i="1" l="1"/>
  <c r="H163" i="1"/>
  <c r="J163" i="1" s="1"/>
  <c r="F164" i="1" l="1"/>
  <c r="K164" i="1" l="1"/>
  <c r="G164" i="1" l="1"/>
  <c r="L164" i="1" l="1"/>
  <c r="H164" i="1"/>
  <c r="J164" i="1" s="1"/>
  <c r="F165" i="1" l="1"/>
  <c r="K165" i="1" l="1"/>
  <c r="G165" i="1" l="1"/>
  <c r="L165" i="1" l="1"/>
  <c r="H165" i="1"/>
  <c r="J165" i="1" s="1"/>
  <c r="F166" i="1" l="1"/>
  <c r="K166" i="1" l="1"/>
  <c r="G166" i="1" l="1"/>
  <c r="L166" i="1" l="1"/>
  <c r="H166" i="1"/>
  <c r="J166" i="1" s="1"/>
  <c r="F167" i="1" l="1"/>
  <c r="K167" i="1" l="1"/>
  <c r="G167" i="1" l="1"/>
  <c r="L167" i="1" l="1"/>
  <c r="H167" i="1"/>
  <c r="J167" i="1" s="1"/>
  <c r="F168" i="1" l="1"/>
  <c r="K168" i="1" l="1"/>
  <c r="G168" i="1" l="1"/>
  <c r="L168" i="1" l="1"/>
  <c r="H168" i="1"/>
  <c r="J168" i="1" s="1"/>
  <c r="F169" i="1" l="1"/>
  <c r="K169" i="1" l="1"/>
  <c r="G169" i="1" s="1"/>
  <c r="L169" i="1" s="1"/>
  <c r="H169" i="1" l="1"/>
  <c r="J169" i="1" s="1"/>
</calcChain>
</file>

<file path=xl/sharedStrings.xml><?xml version="1.0" encoding="utf-8"?>
<sst xmlns="http://schemas.openxmlformats.org/spreadsheetml/2006/main" count="34" uniqueCount="30">
  <si>
    <t>Concentration</t>
  </si>
  <si>
    <t>(min)</t>
  </si>
  <si>
    <t>Time</t>
  </si>
  <si>
    <t>(kBq/mL)</t>
  </si>
  <si>
    <t>Integral</t>
  </si>
  <si>
    <t>0-t</t>
  </si>
  <si>
    <t>Plasma curve (measured)</t>
  </si>
  <si>
    <t>Parameters of two-tissue compartment model</t>
  </si>
  <si>
    <t>Vb</t>
  </si>
  <si>
    <t>Cnd</t>
  </si>
  <si>
    <t>Cs</t>
  </si>
  <si>
    <t>Ct</t>
  </si>
  <si>
    <t>Cpet</t>
  </si>
  <si>
    <t>Simulated tissue curves</t>
  </si>
  <si>
    <t>Cs integral</t>
  </si>
  <si>
    <t>Cnd integral</t>
  </si>
  <si>
    <t>PET tissue curve (measured)</t>
  </si>
  <si>
    <t>dT/2</t>
  </si>
  <si>
    <t>K1r</t>
  </si>
  <si>
    <t>k2r</t>
  </si>
  <si>
    <t>k3r</t>
  </si>
  <si>
    <t>k4r</t>
  </si>
  <si>
    <t>Cb</t>
  </si>
  <si>
    <t>Example</t>
  </si>
  <si>
    <t>Simulation of 2-tissue compartment model</t>
  </si>
  <si>
    <t>(0,4)</t>
  </si>
  <si>
    <t>(0,6)</t>
  </si>
  <si>
    <t>(0,5)</t>
  </si>
  <si>
    <t>(0,2)</t>
  </si>
  <si>
    <t>(0,04)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</si>
</sst>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</font>
    <font>
      <sz val="10"/>
      <name val="Arial"/>
    </font>
    <font>
      <sz val="8"/>
      <name val="Arial"/>
    </font>
    <font>
      <b/>
      <sz val="12"/>
      <name val="Arial"/>
    </font>
    <font>
      <b/>
      <sz val="1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/>
    <xf numFmtId="0" fontId="2" fillId="0" borderId="0" xfId="0" applyNumberFormat="1" applyFont="1" applyFill="1"/>
    <xf numFmtId="49" fontId="0" fillId="0" borderId="0" xfId="0" applyNumberFormat="1"/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52301039520277"/>
          <c:y val="5.8411214953271028E-2"/>
          <c:w val="0.73942592571172683"/>
          <c:h val="0.79205607476635509"/>
        </c:manualLayout>
      </c:layout>
      <c:scatterChart>
        <c:scatterStyle val="smoothMarker"/>
        <c:varyColors val="0"/>
        <c:ser>
          <c:idx val="0"/>
          <c:order val="0"/>
          <c:tx>
            <c:v>Cpet</c:v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plasma!$A$12:$A$109</c:f>
              <c:numCache>
                <c:formatCode>General</c:formatCode>
                <c:ptCount val="98"/>
                <c:pt idx="0">
                  <c:v>0</c:v>
                </c:pt>
                <c:pt idx="1">
                  <c:v>0.04</c:v>
                </c:pt>
                <c:pt idx="2">
                  <c:v>0.12</c:v>
                </c:pt>
                <c:pt idx="3">
                  <c:v>0.21</c:v>
                </c:pt>
                <c:pt idx="4">
                  <c:v>0.28999999999999998</c:v>
                </c:pt>
                <c:pt idx="5">
                  <c:v>0.38</c:v>
                </c:pt>
                <c:pt idx="6">
                  <c:v>0.46</c:v>
                </c:pt>
                <c:pt idx="7">
                  <c:v>0.54</c:v>
                </c:pt>
                <c:pt idx="8">
                  <c:v>0.62</c:v>
                </c:pt>
                <c:pt idx="9">
                  <c:v>0.71</c:v>
                </c:pt>
                <c:pt idx="10">
                  <c:v>0.79</c:v>
                </c:pt>
                <c:pt idx="11">
                  <c:v>0.88</c:v>
                </c:pt>
                <c:pt idx="12">
                  <c:v>0.96</c:v>
                </c:pt>
                <c:pt idx="13">
                  <c:v>1.04</c:v>
                </c:pt>
                <c:pt idx="14">
                  <c:v>1.1200000000000001</c:v>
                </c:pt>
                <c:pt idx="15">
                  <c:v>1.21</c:v>
                </c:pt>
                <c:pt idx="16">
                  <c:v>1.29</c:v>
                </c:pt>
                <c:pt idx="17">
                  <c:v>1.38</c:v>
                </c:pt>
                <c:pt idx="18">
                  <c:v>1.46</c:v>
                </c:pt>
                <c:pt idx="19">
                  <c:v>1.54</c:v>
                </c:pt>
                <c:pt idx="20">
                  <c:v>1.62</c:v>
                </c:pt>
                <c:pt idx="21">
                  <c:v>1.71</c:v>
                </c:pt>
                <c:pt idx="22">
                  <c:v>1.79</c:v>
                </c:pt>
                <c:pt idx="23">
                  <c:v>1.88</c:v>
                </c:pt>
                <c:pt idx="24">
                  <c:v>1.96</c:v>
                </c:pt>
                <c:pt idx="25">
                  <c:v>2.04</c:v>
                </c:pt>
                <c:pt idx="26">
                  <c:v>2.12</c:v>
                </c:pt>
                <c:pt idx="27">
                  <c:v>2.21</c:v>
                </c:pt>
                <c:pt idx="28">
                  <c:v>2.29</c:v>
                </c:pt>
                <c:pt idx="29">
                  <c:v>2.38</c:v>
                </c:pt>
                <c:pt idx="30">
                  <c:v>2.46</c:v>
                </c:pt>
                <c:pt idx="31">
                  <c:v>2.54</c:v>
                </c:pt>
                <c:pt idx="32">
                  <c:v>2.62</c:v>
                </c:pt>
                <c:pt idx="33">
                  <c:v>2.71</c:v>
                </c:pt>
                <c:pt idx="34">
                  <c:v>2.79</c:v>
                </c:pt>
                <c:pt idx="35">
                  <c:v>2.88</c:v>
                </c:pt>
                <c:pt idx="36">
                  <c:v>2.96</c:v>
                </c:pt>
                <c:pt idx="37">
                  <c:v>3.04</c:v>
                </c:pt>
                <c:pt idx="38">
                  <c:v>3.12</c:v>
                </c:pt>
                <c:pt idx="39">
                  <c:v>3.21</c:v>
                </c:pt>
                <c:pt idx="40">
                  <c:v>3.29</c:v>
                </c:pt>
                <c:pt idx="41">
                  <c:v>3.38</c:v>
                </c:pt>
                <c:pt idx="42">
                  <c:v>3.46</c:v>
                </c:pt>
                <c:pt idx="43">
                  <c:v>4.5199999999999996</c:v>
                </c:pt>
                <c:pt idx="44">
                  <c:v>7.48</c:v>
                </c:pt>
                <c:pt idx="45">
                  <c:v>8</c:v>
                </c:pt>
                <c:pt idx="46">
                  <c:v>9</c:v>
                </c:pt>
                <c:pt idx="47">
                  <c:v>10</c:v>
                </c:pt>
                <c:pt idx="48">
                  <c:v>11</c:v>
                </c:pt>
                <c:pt idx="49">
                  <c:v>12</c:v>
                </c:pt>
                <c:pt idx="50">
                  <c:v>13</c:v>
                </c:pt>
                <c:pt idx="51">
                  <c:v>14</c:v>
                </c:pt>
                <c:pt idx="52">
                  <c:v>15</c:v>
                </c:pt>
                <c:pt idx="53">
                  <c:v>16</c:v>
                </c:pt>
                <c:pt idx="54">
                  <c:v>17</c:v>
                </c:pt>
                <c:pt idx="55">
                  <c:v>18</c:v>
                </c:pt>
                <c:pt idx="56">
                  <c:v>19</c:v>
                </c:pt>
                <c:pt idx="57">
                  <c:v>20</c:v>
                </c:pt>
                <c:pt idx="58">
                  <c:v>21</c:v>
                </c:pt>
                <c:pt idx="59">
                  <c:v>22</c:v>
                </c:pt>
                <c:pt idx="60">
                  <c:v>23</c:v>
                </c:pt>
                <c:pt idx="61">
                  <c:v>24</c:v>
                </c:pt>
                <c:pt idx="62">
                  <c:v>25</c:v>
                </c:pt>
                <c:pt idx="63">
                  <c:v>26</c:v>
                </c:pt>
                <c:pt idx="64">
                  <c:v>27</c:v>
                </c:pt>
                <c:pt idx="65">
                  <c:v>28</c:v>
                </c:pt>
                <c:pt idx="66">
                  <c:v>29</c:v>
                </c:pt>
                <c:pt idx="67">
                  <c:v>30</c:v>
                </c:pt>
                <c:pt idx="68">
                  <c:v>31</c:v>
                </c:pt>
                <c:pt idx="69">
                  <c:v>32</c:v>
                </c:pt>
                <c:pt idx="70">
                  <c:v>33</c:v>
                </c:pt>
                <c:pt idx="71">
                  <c:v>34</c:v>
                </c:pt>
                <c:pt idx="72">
                  <c:v>35</c:v>
                </c:pt>
                <c:pt idx="73">
                  <c:v>36</c:v>
                </c:pt>
                <c:pt idx="74">
                  <c:v>37</c:v>
                </c:pt>
                <c:pt idx="75">
                  <c:v>38</c:v>
                </c:pt>
                <c:pt idx="76">
                  <c:v>39</c:v>
                </c:pt>
                <c:pt idx="77">
                  <c:v>40</c:v>
                </c:pt>
                <c:pt idx="78">
                  <c:v>41</c:v>
                </c:pt>
                <c:pt idx="79">
                  <c:v>42</c:v>
                </c:pt>
                <c:pt idx="80">
                  <c:v>43</c:v>
                </c:pt>
                <c:pt idx="81">
                  <c:v>44</c:v>
                </c:pt>
                <c:pt idx="82">
                  <c:v>45</c:v>
                </c:pt>
                <c:pt idx="83">
                  <c:v>46</c:v>
                </c:pt>
                <c:pt idx="84">
                  <c:v>47</c:v>
                </c:pt>
                <c:pt idx="85">
                  <c:v>48</c:v>
                </c:pt>
                <c:pt idx="86">
                  <c:v>49</c:v>
                </c:pt>
                <c:pt idx="87">
                  <c:v>50</c:v>
                </c:pt>
                <c:pt idx="88">
                  <c:v>51</c:v>
                </c:pt>
                <c:pt idx="89">
                  <c:v>52</c:v>
                </c:pt>
                <c:pt idx="90">
                  <c:v>53</c:v>
                </c:pt>
                <c:pt idx="91">
                  <c:v>54</c:v>
                </c:pt>
                <c:pt idx="92">
                  <c:v>55</c:v>
                </c:pt>
                <c:pt idx="93">
                  <c:v>56</c:v>
                </c:pt>
                <c:pt idx="94">
                  <c:v>57</c:v>
                </c:pt>
                <c:pt idx="95">
                  <c:v>58</c:v>
                </c:pt>
                <c:pt idx="96">
                  <c:v>59</c:v>
                </c:pt>
                <c:pt idx="97">
                  <c:v>60</c:v>
                </c:pt>
              </c:numCache>
            </c:numRef>
          </c:xVal>
          <c:yVal>
            <c:numRef>
              <c:f>plasma!$J$12:$J$109</c:f>
              <c:numCache>
                <c:formatCode>General</c:formatCode>
                <c:ptCount val="98"/>
                <c:pt idx="0">
                  <c:v>0</c:v>
                </c:pt>
                <c:pt idx="1">
                  <c:v>2.5684418478448528E-3</c:v>
                </c:pt>
                <c:pt idx="2">
                  <c:v>2.8663941834897871E-3</c:v>
                </c:pt>
                <c:pt idx="3">
                  <c:v>9.3161525176461389E-3</c:v>
                </c:pt>
                <c:pt idx="4">
                  <c:v>1.0008031903935885E-2</c:v>
                </c:pt>
                <c:pt idx="5">
                  <c:v>2.14555546766566E-2</c:v>
                </c:pt>
                <c:pt idx="6">
                  <c:v>7.3336181933364178E-2</c:v>
                </c:pt>
                <c:pt idx="7">
                  <c:v>2.2144714603970286</c:v>
                </c:pt>
                <c:pt idx="8">
                  <c:v>7.2804041346630921</c:v>
                </c:pt>
                <c:pt idx="9">
                  <c:v>10.884044608337284</c:v>
                </c:pt>
                <c:pt idx="10">
                  <c:v>12.255070970812039</c:v>
                </c:pt>
                <c:pt idx="11">
                  <c:v>13.432166573969404</c:v>
                </c:pt>
                <c:pt idx="12">
                  <c:v>14.643418842766788</c:v>
                </c:pt>
                <c:pt idx="13">
                  <c:v>15.665500463630874</c:v>
                </c:pt>
                <c:pt idx="14">
                  <c:v>16.377768518792411</c:v>
                </c:pt>
                <c:pt idx="15">
                  <c:v>17.23931225059512</c:v>
                </c:pt>
                <c:pt idx="16">
                  <c:v>17.900017898524208</c:v>
                </c:pt>
                <c:pt idx="17">
                  <c:v>18.439932305415425</c:v>
                </c:pt>
                <c:pt idx="18">
                  <c:v>18.843432897518781</c:v>
                </c:pt>
                <c:pt idx="19">
                  <c:v>19.183429147677984</c:v>
                </c:pt>
                <c:pt idx="20">
                  <c:v>19.440739304426273</c:v>
                </c:pt>
                <c:pt idx="21">
                  <c:v>19.671057463270817</c:v>
                </c:pt>
                <c:pt idx="22">
                  <c:v>19.88550286632152</c:v>
                </c:pt>
                <c:pt idx="23">
                  <c:v>20.058277006108099</c:v>
                </c:pt>
                <c:pt idx="24">
                  <c:v>20.247555293492294</c:v>
                </c:pt>
                <c:pt idx="25">
                  <c:v>20.416164255105063</c:v>
                </c:pt>
                <c:pt idx="26">
                  <c:v>20.518817069011462</c:v>
                </c:pt>
                <c:pt idx="27">
                  <c:v>20.636946266989572</c:v>
                </c:pt>
                <c:pt idx="28">
                  <c:v>20.715007337356678</c:v>
                </c:pt>
                <c:pt idx="29">
                  <c:v>20.885373154670283</c:v>
                </c:pt>
                <c:pt idx="30">
                  <c:v>21.041588208377824</c:v>
                </c:pt>
                <c:pt idx="31">
                  <c:v>21.236731137125467</c:v>
                </c:pt>
                <c:pt idx="32">
                  <c:v>21.269887997328293</c:v>
                </c:pt>
                <c:pt idx="33">
                  <c:v>21.442893461198217</c:v>
                </c:pt>
                <c:pt idx="34">
                  <c:v>21.600790153585773</c:v>
                </c:pt>
                <c:pt idx="35">
                  <c:v>21.719222513173587</c:v>
                </c:pt>
                <c:pt idx="36">
                  <c:v>21.843951367091208</c:v>
                </c:pt>
                <c:pt idx="37">
                  <c:v>22.004764373866472</c:v>
                </c:pt>
                <c:pt idx="38">
                  <c:v>22.112201053463473</c:v>
                </c:pt>
                <c:pt idx="39">
                  <c:v>22.259466913141988</c:v>
                </c:pt>
                <c:pt idx="40">
                  <c:v>22.351187806101979</c:v>
                </c:pt>
                <c:pt idx="41">
                  <c:v>22.460289401933107</c:v>
                </c:pt>
                <c:pt idx="42">
                  <c:v>22.644153466521598</c:v>
                </c:pt>
                <c:pt idx="43">
                  <c:v>23.787793988602179</c:v>
                </c:pt>
                <c:pt idx="44">
                  <c:v>24.287226583172981</c:v>
                </c:pt>
                <c:pt idx="45">
                  <c:v>24.189818654739547</c:v>
                </c:pt>
                <c:pt idx="46">
                  <c:v>23.946659217753663</c:v>
                </c:pt>
                <c:pt idx="47">
                  <c:v>23.635324215405948</c:v>
                </c:pt>
                <c:pt idx="48">
                  <c:v>23.266323930924706</c:v>
                </c:pt>
                <c:pt idx="49">
                  <c:v>22.852064032238165</c:v>
                </c:pt>
                <c:pt idx="50">
                  <c:v>22.404044331162666</c:v>
                </c:pt>
                <c:pt idx="51">
                  <c:v>21.932167128784094</c:v>
                </c:pt>
                <c:pt idx="52">
                  <c:v>21.444738417114944</c:v>
                </c:pt>
                <c:pt idx="53">
                  <c:v>20.94866506143708</c:v>
                </c:pt>
                <c:pt idx="54">
                  <c:v>20.449628270399128</c:v>
                </c:pt>
                <c:pt idx="55">
                  <c:v>19.952243313673073</c:v>
                </c:pt>
                <c:pt idx="56">
                  <c:v>19.460231058028103</c:v>
                </c:pt>
                <c:pt idx="57">
                  <c:v>18.97655530746389</c:v>
                </c:pt>
                <c:pt idx="58">
                  <c:v>18.503537288537839</c:v>
                </c:pt>
                <c:pt idx="59">
                  <c:v>18.042956525447259</c:v>
                </c:pt>
                <c:pt idx="60">
                  <c:v>17.596144103053838</c:v>
                </c:pt>
                <c:pt idx="61">
                  <c:v>17.164054185340763</c:v>
                </c:pt>
                <c:pt idx="62">
                  <c:v>16.747326029737323</c:v>
                </c:pt>
                <c:pt idx="63">
                  <c:v>16.346335838874982</c:v>
                </c:pt>
                <c:pt idx="64">
                  <c:v>15.961249021572096</c:v>
                </c:pt>
                <c:pt idx="65">
                  <c:v>15.592058619858609</c:v>
                </c:pt>
                <c:pt idx="66">
                  <c:v>15.238614100329793</c:v>
                </c:pt>
                <c:pt idx="67">
                  <c:v>14.900652204547605</c:v>
                </c:pt>
                <c:pt idx="68">
                  <c:v>14.577822580677751</c:v>
                </c:pt>
                <c:pt idx="69">
                  <c:v>14.269706684161868</c:v>
                </c:pt>
                <c:pt idx="70">
                  <c:v>13.975831470513072</c:v>
                </c:pt>
                <c:pt idx="71">
                  <c:v>13.695688678727839</c:v>
                </c:pt>
                <c:pt idx="72">
                  <c:v>13.428744001955167</c:v>
                </c:pt>
                <c:pt idx="73">
                  <c:v>13.174443940653612</c:v>
                </c:pt>
                <c:pt idx="74">
                  <c:v>12.932230357803251</c:v>
                </c:pt>
                <c:pt idx="75">
                  <c:v>12.701542596479564</c:v>
                </c:pt>
                <c:pt idx="76">
                  <c:v>12.481822581181268</c:v>
                </c:pt>
                <c:pt idx="77">
                  <c:v>12.272521967520023</c:v>
                </c:pt>
                <c:pt idx="78">
                  <c:v>12.073103223944567</c:v>
                </c:pt>
                <c:pt idx="79">
                  <c:v>11.883041936063075</c:v>
                </c:pt>
                <c:pt idx="80">
                  <c:v>11.701830232333258</c:v>
                </c:pt>
                <c:pt idx="81">
                  <c:v>11.528979540283334</c:v>
                </c:pt>
                <c:pt idx="82">
                  <c:v>11.364016962686733</c:v>
                </c:pt>
                <c:pt idx="83">
                  <c:v>11.206489143998789</c:v>
                </c:pt>
                <c:pt idx="84">
                  <c:v>11.055963570700673</c:v>
                </c:pt>
                <c:pt idx="85">
                  <c:v>10.912028354259027</c:v>
                </c:pt>
                <c:pt idx="86">
                  <c:v>10.774290984895986</c:v>
                </c:pt>
                <c:pt idx="87">
                  <c:v>10.64237689583903</c:v>
                </c:pt>
                <c:pt idx="88">
                  <c:v>10.515929769525592</c:v>
                </c:pt>
                <c:pt idx="89">
                  <c:v>10.394613608798288</c:v>
                </c:pt>
                <c:pt idx="90">
                  <c:v>10.278111474668265</c:v>
                </c:pt>
                <c:pt idx="91">
                  <c:v>10.166122092755517</c:v>
                </c:pt>
                <c:pt idx="92">
                  <c:v>10.058361477488214</c:v>
                </c:pt>
                <c:pt idx="93">
                  <c:v>9.9545605005095315</c:v>
                </c:pt>
                <c:pt idx="94">
                  <c:v>9.8544691505829842</c:v>
                </c:pt>
                <c:pt idx="95">
                  <c:v>9.7578480634500124</c:v>
                </c:pt>
                <c:pt idx="96">
                  <c:v>9.6644747900832026</c:v>
                </c:pt>
                <c:pt idx="97">
                  <c:v>9.5741397374966208</c:v>
                </c:pt>
              </c:numCache>
            </c:numRef>
          </c:yVal>
          <c:smooth val="1"/>
        </c:ser>
        <c:ser>
          <c:idx val="1"/>
          <c:order val="1"/>
          <c:tx>
            <c:v>Cnd</c:v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plasma!$A$12:$A$109</c:f>
              <c:numCache>
                <c:formatCode>General</c:formatCode>
                <c:ptCount val="98"/>
                <c:pt idx="0">
                  <c:v>0</c:v>
                </c:pt>
                <c:pt idx="1">
                  <c:v>0.04</c:v>
                </c:pt>
                <c:pt idx="2">
                  <c:v>0.12</c:v>
                </c:pt>
                <c:pt idx="3">
                  <c:v>0.21</c:v>
                </c:pt>
                <c:pt idx="4">
                  <c:v>0.28999999999999998</c:v>
                </c:pt>
                <c:pt idx="5">
                  <c:v>0.38</c:v>
                </c:pt>
                <c:pt idx="6">
                  <c:v>0.46</c:v>
                </c:pt>
                <c:pt idx="7">
                  <c:v>0.54</c:v>
                </c:pt>
                <c:pt idx="8">
                  <c:v>0.62</c:v>
                </c:pt>
                <c:pt idx="9">
                  <c:v>0.71</c:v>
                </c:pt>
                <c:pt idx="10">
                  <c:v>0.79</c:v>
                </c:pt>
                <c:pt idx="11">
                  <c:v>0.88</c:v>
                </c:pt>
                <c:pt idx="12">
                  <c:v>0.96</c:v>
                </c:pt>
                <c:pt idx="13">
                  <c:v>1.04</c:v>
                </c:pt>
                <c:pt idx="14">
                  <c:v>1.1200000000000001</c:v>
                </c:pt>
                <c:pt idx="15">
                  <c:v>1.21</c:v>
                </c:pt>
                <c:pt idx="16">
                  <c:v>1.29</c:v>
                </c:pt>
                <c:pt idx="17">
                  <c:v>1.38</c:v>
                </c:pt>
                <c:pt idx="18">
                  <c:v>1.46</c:v>
                </c:pt>
                <c:pt idx="19">
                  <c:v>1.54</c:v>
                </c:pt>
                <c:pt idx="20">
                  <c:v>1.62</c:v>
                </c:pt>
                <c:pt idx="21">
                  <c:v>1.71</c:v>
                </c:pt>
                <c:pt idx="22">
                  <c:v>1.79</c:v>
                </c:pt>
                <c:pt idx="23">
                  <c:v>1.88</c:v>
                </c:pt>
                <c:pt idx="24">
                  <c:v>1.96</c:v>
                </c:pt>
                <c:pt idx="25">
                  <c:v>2.04</c:v>
                </c:pt>
                <c:pt idx="26">
                  <c:v>2.12</c:v>
                </c:pt>
                <c:pt idx="27">
                  <c:v>2.21</c:v>
                </c:pt>
                <c:pt idx="28">
                  <c:v>2.29</c:v>
                </c:pt>
                <c:pt idx="29">
                  <c:v>2.38</c:v>
                </c:pt>
                <c:pt idx="30">
                  <c:v>2.46</c:v>
                </c:pt>
                <c:pt idx="31">
                  <c:v>2.54</c:v>
                </c:pt>
                <c:pt idx="32">
                  <c:v>2.62</c:v>
                </c:pt>
                <c:pt idx="33">
                  <c:v>2.71</c:v>
                </c:pt>
                <c:pt idx="34">
                  <c:v>2.79</c:v>
                </c:pt>
                <c:pt idx="35">
                  <c:v>2.88</c:v>
                </c:pt>
                <c:pt idx="36">
                  <c:v>2.96</c:v>
                </c:pt>
                <c:pt idx="37">
                  <c:v>3.04</c:v>
                </c:pt>
                <c:pt idx="38">
                  <c:v>3.12</c:v>
                </c:pt>
                <c:pt idx="39">
                  <c:v>3.21</c:v>
                </c:pt>
                <c:pt idx="40">
                  <c:v>3.29</c:v>
                </c:pt>
                <c:pt idx="41">
                  <c:v>3.38</c:v>
                </c:pt>
                <c:pt idx="42">
                  <c:v>3.46</c:v>
                </c:pt>
                <c:pt idx="43">
                  <c:v>4.5199999999999996</c:v>
                </c:pt>
                <c:pt idx="44">
                  <c:v>7.48</c:v>
                </c:pt>
                <c:pt idx="45">
                  <c:v>8</c:v>
                </c:pt>
                <c:pt idx="46">
                  <c:v>9</c:v>
                </c:pt>
                <c:pt idx="47">
                  <c:v>10</c:v>
                </c:pt>
                <c:pt idx="48">
                  <c:v>11</c:v>
                </c:pt>
                <c:pt idx="49">
                  <c:v>12</c:v>
                </c:pt>
                <c:pt idx="50">
                  <c:v>13</c:v>
                </c:pt>
                <c:pt idx="51">
                  <c:v>14</c:v>
                </c:pt>
                <c:pt idx="52">
                  <c:v>15</c:v>
                </c:pt>
                <c:pt idx="53">
                  <c:v>16</c:v>
                </c:pt>
                <c:pt idx="54">
                  <c:v>17</c:v>
                </c:pt>
                <c:pt idx="55">
                  <c:v>18</c:v>
                </c:pt>
                <c:pt idx="56">
                  <c:v>19</c:v>
                </c:pt>
                <c:pt idx="57">
                  <c:v>20</c:v>
                </c:pt>
                <c:pt idx="58">
                  <c:v>21</c:v>
                </c:pt>
                <c:pt idx="59">
                  <c:v>22</c:v>
                </c:pt>
                <c:pt idx="60">
                  <c:v>23</c:v>
                </c:pt>
                <c:pt idx="61">
                  <c:v>24</c:v>
                </c:pt>
                <c:pt idx="62">
                  <c:v>25</c:v>
                </c:pt>
                <c:pt idx="63">
                  <c:v>26</c:v>
                </c:pt>
                <c:pt idx="64">
                  <c:v>27</c:v>
                </c:pt>
                <c:pt idx="65">
                  <c:v>28</c:v>
                </c:pt>
                <c:pt idx="66">
                  <c:v>29</c:v>
                </c:pt>
                <c:pt idx="67">
                  <c:v>30</c:v>
                </c:pt>
                <c:pt idx="68">
                  <c:v>31</c:v>
                </c:pt>
                <c:pt idx="69">
                  <c:v>32</c:v>
                </c:pt>
                <c:pt idx="70">
                  <c:v>33</c:v>
                </c:pt>
                <c:pt idx="71">
                  <c:v>34</c:v>
                </c:pt>
                <c:pt idx="72">
                  <c:v>35</c:v>
                </c:pt>
                <c:pt idx="73">
                  <c:v>36</c:v>
                </c:pt>
                <c:pt idx="74">
                  <c:v>37</c:v>
                </c:pt>
                <c:pt idx="75">
                  <c:v>38</c:v>
                </c:pt>
                <c:pt idx="76">
                  <c:v>39</c:v>
                </c:pt>
                <c:pt idx="77">
                  <c:v>40</c:v>
                </c:pt>
                <c:pt idx="78">
                  <c:v>41</c:v>
                </c:pt>
                <c:pt idx="79">
                  <c:v>42</c:v>
                </c:pt>
                <c:pt idx="80">
                  <c:v>43</c:v>
                </c:pt>
                <c:pt idx="81">
                  <c:v>44</c:v>
                </c:pt>
                <c:pt idx="82">
                  <c:v>45</c:v>
                </c:pt>
                <c:pt idx="83">
                  <c:v>46</c:v>
                </c:pt>
                <c:pt idx="84">
                  <c:v>47</c:v>
                </c:pt>
                <c:pt idx="85">
                  <c:v>48</c:v>
                </c:pt>
                <c:pt idx="86">
                  <c:v>49</c:v>
                </c:pt>
                <c:pt idx="87">
                  <c:v>50</c:v>
                </c:pt>
                <c:pt idx="88">
                  <c:v>51</c:v>
                </c:pt>
                <c:pt idx="89">
                  <c:v>52</c:v>
                </c:pt>
                <c:pt idx="90">
                  <c:v>53</c:v>
                </c:pt>
                <c:pt idx="91">
                  <c:v>54</c:v>
                </c:pt>
                <c:pt idx="92">
                  <c:v>55</c:v>
                </c:pt>
                <c:pt idx="93">
                  <c:v>56</c:v>
                </c:pt>
                <c:pt idx="94">
                  <c:v>57</c:v>
                </c:pt>
                <c:pt idx="95">
                  <c:v>58</c:v>
                </c:pt>
                <c:pt idx="96">
                  <c:v>59</c:v>
                </c:pt>
                <c:pt idx="97">
                  <c:v>60</c:v>
                </c:pt>
              </c:numCache>
            </c:numRef>
          </c:xVal>
          <c:yVal>
            <c:numRef>
              <c:f>plasma!$F$12:$F$109</c:f>
              <c:numCache>
                <c:formatCode>General</c:formatCode>
                <c:ptCount val="98"/>
                <c:pt idx="0">
                  <c:v>0</c:v>
                </c:pt>
                <c:pt idx="1">
                  <c:v>4.2401751616116248E-4</c:v>
                </c:pt>
                <c:pt idx="2">
                  <c:v>1.6936133356651808E-3</c:v>
                </c:pt>
                <c:pt idx="3">
                  <c:v>4.2789586015407827E-3</c:v>
                </c:pt>
                <c:pt idx="4">
                  <c:v>7.0707183625349241E-3</c:v>
                </c:pt>
                <c:pt idx="5">
                  <c:v>1.18743843818763E-2</c:v>
                </c:pt>
                <c:pt idx="6">
                  <c:v>3.1039829331270512E-2</c:v>
                </c:pt>
                <c:pt idx="7">
                  <c:v>0.65361758401956083</c:v>
                </c:pt>
                <c:pt idx="8">
                  <c:v>2.9205139646229705</c:v>
                </c:pt>
                <c:pt idx="9">
                  <c:v>6.511404846756899</c:v>
                </c:pt>
                <c:pt idx="10">
                  <c:v>8.9922771076831456</c:v>
                </c:pt>
                <c:pt idx="11">
                  <c:v>10.706390153550045</c:v>
                </c:pt>
                <c:pt idx="12">
                  <c:v>11.768772513252713</c:v>
                </c:pt>
                <c:pt idx="13">
                  <c:v>12.649748066742896</c:v>
                </c:pt>
                <c:pt idx="14">
                  <c:v>13.305970726927033</c:v>
                </c:pt>
                <c:pt idx="15">
                  <c:v>13.848410578503307</c:v>
                </c:pt>
                <c:pt idx="16">
                  <c:v>14.24113692519002</c:v>
                </c:pt>
                <c:pt idx="17">
                  <c:v>14.546591644660968</c:v>
                </c:pt>
                <c:pt idx="18">
                  <c:v>14.696515849956031</c:v>
                </c:pt>
                <c:pt idx="19">
                  <c:v>14.765481120918992</c:v>
                </c:pt>
                <c:pt idx="20">
                  <c:v>14.763796548441013</c:v>
                </c:pt>
                <c:pt idx="21">
                  <c:v>14.689519801348135</c:v>
                </c:pt>
                <c:pt idx="22">
                  <c:v>14.591037123094782</c:v>
                </c:pt>
                <c:pt idx="23">
                  <c:v>14.45737936826727</c:v>
                </c:pt>
                <c:pt idx="24">
                  <c:v>14.329779830472759</c:v>
                </c:pt>
                <c:pt idx="25">
                  <c:v>14.210498418862151</c:v>
                </c:pt>
                <c:pt idx="26">
                  <c:v>14.076269190179604</c:v>
                </c:pt>
                <c:pt idx="27">
                  <c:v>13.905062014537398</c:v>
                </c:pt>
                <c:pt idx="28">
                  <c:v>13.74517057050948</c:v>
                </c:pt>
                <c:pt idx="29">
                  <c:v>13.586016405712618</c:v>
                </c:pt>
                <c:pt idx="30">
                  <c:v>13.480094547019576</c:v>
                </c:pt>
                <c:pt idx="31">
                  <c:v>13.404354580707469</c:v>
                </c:pt>
                <c:pt idx="32">
                  <c:v>13.31084895039521</c:v>
                </c:pt>
                <c:pt idx="33">
                  <c:v>13.191724759330548</c:v>
                </c:pt>
                <c:pt idx="34">
                  <c:v>13.12066084548424</c:v>
                </c:pt>
                <c:pt idx="35">
                  <c:v>13.043390655080072</c:v>
                </c:pt>
                <c:pt idx="36">
                  <c:v>12.970418203377427</c:v>
                </c:pt>
                <c:pt idx="37">
                  <c:v>12.915851027077554</c:v>
                </c:pt>
                <c:pt idx="38">
                  <c:v>12.867380243911693</c:v>
                </c:pt>
                <c:pt idx="39">
                  <c:v>12.810431437638378</c:v>
                </c:pt>
                <c:pt idx="40">
                  <c:v>12.757872054028896</c:v>
                </c:pt>
                <c:pt idx="41">
                  <c:v>12.690378509344715</c:v>
                </c:pt>
                <c:pt idx="42">
                  <c:v>12.656528126671615</c:v>
                </c:pt>
                <c:pt idx="43">
                  <c:v>12.221750701627956</c:v>
                </c:pt>
                <c:pt idx="44">
                  <c:v>10.764939542500974</c:v>
                </c:pt>
                <c:pt idx="45">
                  <c:v>10.634618601997774</c:v>
                </c:pt>
                <c:pt idx="46">
                  <c:v>10.402629052110106</c:v>
                </c:pt>
                <c:pt idx="47">
                  <c:v>10.177513457672022</c:v>
                </c:pt>
                <c:pt idx="48">
                  <c:v>9.9490443943330966</c:v>
                </c:pt>
                <c:pt idx="49">
                  <c:v>9.7164185168609105</c:v>
                </c:pt>
                <c:pt idx="50">
                  <c:v>9.4813335709535878</c:v>
                </c:pt>
                <c:pt idx="51">
                  <c:v>9.245868105623817</c:v>
                </c:pt>
                <c:pt idx="52">
                  <c:v>9.011908192997657</c:v>
                </c:pt>
                <c:pt idx="53">
                  <c:v>8.7810501223267536</c:v>
                </c:pt>
                <c:pt idx="54">
                  <c:v>8.5545868403313108</c:v>
                </c:pt>
                <c:pt idx="55">
                  <c:v>8.3335201460274018</c:v>
                </c:pt>
                <c:pt idx="56">
                  <c:v>8.1186142524932965</c:v>
                </c:pt>
                <c:pt idx="57">
                  <c:v>7.9104357081908967</c:v>
                </c:pt>
                <c:pt idx="58">
                  <c:v>7.7093807040010205</c:v>
                </c:pt>
                <c:pt idx="59">
                  <c:v>7.5157041422097439</c:v>
                </c:pt>
                <c:pt idx="60">
                  <c:v>7.3295482844294932</c:v>
                </c:pt>
                <c:pt idx="61">
                  <c:v>7.1509623727084266</c:v>
                </c:pt>
                <c:pt idx="62">
                  <c:v>6.9799169423058105</c:v>
                </c:pt>
                <c:pt idx="63">
                  <c:v>6.8163185196206211</c:v>
                </c:pt>
                <c:pt idx="64">
                  <c:v>6.6600258858082002</c:v>
                </c:pt>
                <c:pt idx="65">
                  <c:v>6.5108617879980368</c:v>
                </c:pt>
                <c:pt idx="66">
                  <c:v>6.368616376705412</c:v>
                </c:pt>
                <c:pt idx="67">
                  <c:v>6.233057522387047</c:v>
                </c:pt>
                <c:pt idx="68">
                  <c:v>6.103938910403909</c:v>
                </c:pt>
                <c:pt idx="69">
                  <c:v>5.9810039917454398</c:v>
                </c:pt>
                <c:pt idx="70">
                  <c:v>5.863987731791358</c:v>
                </c:pt>
                <c:pt idx="71">
                  <c:v>5.7526239006471389</c:v>
                </c:pt>
                <c:pt idx="72">
                  <c:v>5.646647252572202</c:v>
                </c:pt>
                <c:pt idx="73">
                  <c:v>5.5457920028509307</c:v>
                </c:pt>
                <c:pt idx="74">
                  <c:v>5.4497995923589322</c:v>
                </c:pt>
                <c:pt idx="75">
                  <c:v>5.358417413156416</c:v>
                </c:pt>
                <c:pt idx="76">
                  <c:v>5.271397983920072</c:v>
                </c:pt>
                <c:pt idx="77">
                  <c:v>5.1885035730016194</c:v>
                </c:pt>
                <c:pt idx="78">
                  <c:v>5.1095045252293572</c:v>
                </c:pt>
                <c:pt idx="79">
                  <c:v>5.0341791742768223</c:v>
                </c:pt>
                <c:pt idx="80">
                  <c:v>4.9623155912641943</c:v>
                </c:pt>
                <c:pt idx="81">
                  <c:v>4.8937126256106387</c:v>
                </c:pt>
                <c:pt idx="82">
                  <c:v>4.8281764477083167</c:v>
                </c:pt>
                <c:pt idx="83">
                  <c:v>4.7655221301580744</c:v>
                </c:pt>
                <c:pt idx="84">
                  <c:v>4.7055757585844491</c:v>
                </c:pt>
                <c:pt idx="85">
                  <c:v>4.6481726432554176</c:v>
                </c:pt>
                <c:pt idx="86">
                  <c:v>4.5931567290907171</c:v>
                </c:pt>
                <c:pt idx="87">
                  <c:v>4.540378975313188</c:v>
                </c:pt>
                <c:pt idx="88">
                  <c:v>4.4896980509928204</c:v>
                </c:pt>
                <c:pt idx="89">
                  <c:v>4.4409819520376335</c:v>
                </c:pt>
                <c:pt idx="90">
                  <c:v>4.3941072735042006</c:v>
                </c:pt>
                <c:pt idx="91">
                  <c:v>4.3489561511322785</c:v>
                </c:pt>
                <c:pt idx="92">
                  <c:v>4.3054177458146672</c:v>
                </c:pt>
                <c:pt idx="93">
                  <c:v>4.2633873249300382</c:v>
                </c:pt>
                <c:pt idx="94">
                  <c:v>4.2227686330969716</c:v>
                </c:pt>
                <c:pt idx="95">
                  <c:v>4.1834692299571925</c:v>
                </c:pt>
                <c:pt idx="96">
                  <c:v>4.1454027424046522</c:v>
                </c:pt>
                <c:pt idx="97">
                  <c:v>4.1084896433726321</c:v>
                </c:pt>
              </c:numCache>
            </c:numRef>
          </c:yVal>
          <c:smooth val="1"/>
        </c:ser>
        <c:ser>
          <c:idx val="2"/>
          <c:order val="2"/>
          <c:tx>
            <c:v>Cs</c:v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Ref>
              <c:f>plasma!$A$12:$A$109</c:f>
              <c:numCache>
                <c:formatCode>General</c:formatCode>
                <c:ptCount val="98"/>
                <c:pt idx="0">
                  <c:v>0</c:v>
                </c:pt>
                <c:pt idx="1">
                  <c:v>0.04</c:v>
                </c:pt>
                <c:pt idx="2">
                  <c:v>0.12</c:v>
                </c:pt>
                <c:pt idx="3">
                  <c:v>0.21</c:v>
                </c:pt>
                <c:pt idx="4">
                  <c:v>0.28999999999999998</c:v>
                </c:pt>
                <c:pt idx="5">
                  <c:v>0.38</c:v>
                </c:pt>
                <c:pt idx="6">
                  <c:v>0.46</c:v>
                </c:pt>
                <c:pt idx="7">
                  <c:v>0.54</c:v>
                </c:pt>
                <c:pt idx="8">
                  <c:v>0.62</c:v>
                </c:pt>
                <c:pt idx="9">
                  <c:v>0.71</c:v>
                </c:pt>
                <c:pt idx="10">
                  <c:v>0.79</c:v>
                </c:pt>
                <c:pt idx="11">
                  <c:v>0.88</c:v>
                </c:pt>
                <c:pt idx="12">
                  <c:v>0.96</c:v>
                </c:pt>
                <c:pt idx="13">
                  <c:v>1.04</c:v>
                </c:pt>
                <c:pt idx="14">
                  <c:v>1.1200000000000001</c:v>
                </c:pt>
                <c:pt idx="15">
                  <c:v>1.21</c:v>
                </c:pt>
                <c:pt idx="16">
                  <c:v>1.29</c:v>
                </c:pt>
                <c:pt idx="17">
                  <c:v>1.38</c:v>
                </c:pt>
                <c:pt idx="18">
                  <c:v>1.46</c:v>
                </c:pt>
                <c:pt idx="19">
                  <c:v>1.54</c:v>
                </c:pt>
                <c:pt idx="20">
                  <c:v>1.62</c:v>
                </c:pt>
                <c:pt idx="21">
                  <c:v>1.71</c:v>
                </c:pt>
                <c:pt idx="22">
                  <c:v>1.79</c:v>
                </c:pt>
                <c:pt idx="23">
                  <c:v>1.88</c:v>
                </c:pt>
                <c:pt idx="24">
                  <c:v>1.96</c:v>
                </c:pt>
                <c:pt idx="25">
                  <c:v>2.04</c:v>
                </c:pt>
                <c:pt idx="26">
                  <c:v>2.12</c:v>
                </c:pt>
                <c:pt idx="27">
                  <c:v>2.21</c:v>
                </c:pt>
                <c:pt idx="28">
                  <c:v>2.29</c:v>
                </c:pt>
                <c:pt idx="29">
                  <c:v>2.38</c:v>
                </c:pt>
                <c:pt idx="30">
                  <c:v>2.46</c:v>
                </c:pt>
                <c:pt idx="31">
                  <c:v>2.54</c:v>
                </c:pt>
                <c:pt idx="32">
                  <c:v>2.62</c:v>
                </c:pt>
                <c:pt idx="33">
                  <c:v>2.71</c:v>
                </c:pt>
                <c:pt idx="34">
                  <c:v>2.79</c:v>
                </c:pt>
                <c:pt idx="35">
                  <c:v>2.88</c:v>
                </c:pt>
                <c:pt idx="36">
                  <c:v>2.96</c:v>
                </c:pt>
                <c:pt idx="37">
                  <c:v>3.04</c:v>
                </c:pt>
                <c:pt idx="38">
                  <c:v>3.12</c:v>
                </c:pt>
                <c:pt idx="39">
                  <c:v>3.21</c:v>
                </c:pt>
                <c:pt idx="40">
                  <c:v>3.29</c:v>
                </c:pt>
                <c:pt idx="41">
                  <c:v>3.38</c:v>
                </c:pt>
                <c:pt idx="42">
                  <c:v>3.46</c:v>
                </c:pt>
                <c:pt idx="43">
                  <c:v>4.5199999999999996</c:v>
                </c:pt>
                <c:pt idx="44">
                  <c:v>7.48</c:v>
                </c:pt>
                <c:pt idx="45">
                  <c:v>8</c:v>
                </c:pt>
                <c:pt idx="46">
                  <c:v>9</c:v>
                </c:pt>
                <c:pt idx="47">
                  <c:v>10</c:v>
                </c:pt>
                <c:pt idx="48">
                  <c:v>11</c:v>
                </c:pt>
                <c:pt idx="49">
                  <c:v>12</c:v>
                </c:pt>
                <c:pt idx="50">
                  <c:v>13</c:v>
                </c:pt>
                <c:pt idx="51">
                  <c:v>14</c:v>
                </c:pt>
                <c:pt idx="52">
                  <c:v>15</c:v>
                </c:pt>
                <c:pt idx="53">
                  <c:v>16</c:v>
                </c:pt>
                <c:pt idx="54">
                  <c:v>17</c:v>
                </c:pt>
                <c:pt idx="55">
                  <c:v>18</c:v>
                </c:pt>
                <c:pt idx="56">
                  <c:v>19</c:v>
                </c:pt>
                <c:pt idx="57">
                  <c:v>20</c:v>
                </c:pt>
                <c:pt idx="58">
                  <c:v>21</c:v>
                </c:pt>
                <c:pt idx="59">
                  <c:v>22</c:v>
                </c:pt>
                <c:pt idx="60">
                  <c:v>23</c:v>
                </c:pt>
                <c:pt idx="61">
                  <c:v>24</c:v>
                </c:pt>
                <c:pt idx="62">
                  <c:v>25</c:v>
                </c:pt>
                <c:pt idx="63">
                  <c:v>26</c:v>
                </c:pt>
                <c:pt idx="64">
                  <c:v>27</c:v>
                </c:pt>
                <c:pt idx="65">
                  <c:v>28</c:v>
                </c:pt>
                <c:pt idx="66">
                  <c:v>29</c:v>
                </c:pt>
                <c:pt idx="67">
                  <c:v>30</c:v>
                </c:pt>
                <c:pt idx="68">
                  <c:v>31</c:v>
                </c:pt>
                <c:pt idx="69">
                  <c:v>32</c:v>
                </c:pt>
                <c:pt idx="70">
                  <c:v>33</c:v>
                </c:pt>
                <c:pt idx="71">
                  <c:v>34</c:v>
                </c:pt>
                <c:pt idx="72">
                  <c:v>35</c:v>
                </c:pt>
                <c:pt idx="73">
                  <c:v>36</c:v>
                </c:pt>
                <c:pt idx="74">
                  <c:v>37</c:v>
                </c:pt>
                <c:pt idx="75">
                  <c:v>38</c:v>
                </c:pt>
                <c:pt idx="76">
                  <c:v>39</c:v>
                </c:pt>
                <c:pt idx="77">
                  <c:v>40</c:v>
                </c:pt>
                <c:pt idx="78">
                  <c:v>41</c:v>
                </c:pt>
                <c:pt idx="79">
                  <c:v>42</c:v>
                </c:pt>
                <c:pt idx="80">
                  <c:v>43</c:v>
                </c:pt>
                <c:pt idx="81">
                  <c:v>44</c:v>
                </c:pt>
                <c:pt idx="82">
                  <c:v>45</c:v>
                </c:pt>
                <c:pt idx="83">
                  <c:v>46</c:v>
                </c:pt>
                <c:pt idx="84">
                  <c:v>47</c:v>
                </c:pt>
                <c:pt idx="85">
                  <c:v>48</c:v>
                </c:pt>
                <c:pt idx="86">
                  <c:v>49</c:v>
                </c:pt>
                <c:pt idx="87">
                  <c:v>50</c:v>
                </c:pt>
                <c:pt idx="88">
                  <c:v>51</c:v>
                </c:pt>
                <c:pt idx="89">
                  <c:v>52</c:v>
                </c:pt>
                <c:pt idx="90">
                  <c:v>53</c:v>
                </c:pt>
                <c:pt idx="91">
                  <c:v>54</c:v>
                </c:pt>
                <c:pt idx="92">
                  <c:v>55</c:v>
                </c:pt>
                <c:pt idx="93">
                  <c:v>56</c:v>
                </c:pt>
                <c:pt idx="94">
                  <c:v>57</c:v>
                </c:pt>
                <c:pt idx="95">
                  <c:v>58</c:v>
                </c:pt>
                <c:pt idx="96">
                  <c:v>59</c:v>
                </c:pt>
                <c:pt idx="97">
                  <c:v>60</c:v>
                </c:pt>
              </c:numCache>
            </c:numRef>
          </c:xVal>
          <c:yVal>
            <c:numRef>
              <c:f>plasma!$G$12:$G$109</c:f>
              <c:numCache>
                <c:formatCode>General</c:formatCode>
                <c:ptCount val="98"/>
                <c:pt idx="0">
                  <c:v>0</c:v>
                </c:pt>
                <c:pt idx="1">
                  <c:v>3.3719086772259447E-6</c:v>
                </c:pt>
                <c:pt idx="2">
                  <c:v>3.677227213668056E-5</c:v>
                </c:pt>
                <c:pt idx="3">
                  <c:v>1.4186693767394442E-4</c:v>
                </c:pt>
                <c:pt idx="4">
                  <c:v>3.1794403739828896E-4</c:v>
                </c:pt>
                <c:pt idx="5">
                  <c:v>6.4594340630766075E-4</c:v>
                </c:pt>
                <c:pt idx="6">
                  <c:v>1.309110182650512E-3</c:v>
                </c:pt>
                <c:pt idx="7">
                  <c:v>1.2102687227343882E-2</c:v>
                </c:pt>
                <c:pt idx="8">
                  <c:v>6.8323675651083229E-2</c:v>
                </c:pt>
                <c:pt idx="9">
                  <c:v>0.23401662026110626</c:v>
                </c:pt>
                <c:pt idx="10">
                  <c:v>0.47358432024606123</c:v>
                </c:pt>
                <c:pt idx="11">
                  <c:v>0.81082086100141759</c:v>
                </c:pt>
                <c:pt idx="12">
                  <c:v>1.1469304479626925</c:v>
                </c:pt>
                <c:pt idx="13">
                  <c:v>1.5057940828725989</c:v>
                </c:pt>
                <c:pt idx="14">
                  <c:v>1.8804506468150659</c:v>
                </c:pt>
                <c:pt idx="15">
                  <c:v>2.3126230158666088</c:v>
                </c:pt>
                <c:pt idx="16">
                  <c:v>2.7018817191060309</c:v>
                </c:pt>
                <c:pt idx="17">
                  <c:v>3.1411795068134349</c:v>
                </c:pt>
                <c:pt idx="18">
                  <c:v>3.5290267516260339</c:v>
                </c:pt>
                <c:pt idx="19">
                  <c:v>3.9111367412455751</c:v>
                </c:pt>
                <c:pt idx="20">
                  <c:v>4.2852485603363535</c:v>
                </c:pt>
                <c:pt idx="21">
                  <c:v>4.6941858895589688</c:v>
                </c:pt>
                <c:pt idx="22">
                  <c:v>5.0457950293234681</c:v>
                </c:pt>
                <c:pt idx="23">
                  <c:v>5.4272800130953307</c:v>
                </c:pt>
                <c:pt idx="24">
                  <c:v>5.7537027669150467</c:v>
                </c:pt>
                <c:pt idx="25">
                  <c:v>6.0684810135389577</c:v>
                </c:pt>
                <c:pt idx="26">
                  <c:v>6.3717860900406711</c:v>
                </c:pt>
                <c:pt idx="27">
                  <c:v>6.698994513576741</c:v>
                </c:pt>
                <c:pt idx="28">
                  <c:v>6.9772829059037269</c:v>
                </c:pt>
                <c:pt idx="29">
                  <c:v>7.2768139637355933</c:v>
                </c:pt>
                <c:pt idx="30">
                  <c:v>7.5321640033739925</c:v>
                </c:pt>
                <c:pt idx="31">
                  <c:v>7.7785861871315607</c:v>
                </c:pt>
                <c:pt idx="32">
                  <c:v>8.0164885468217619</c:v>
                </c:pt>
                <c:pt idx="33">
                  <c:v>8.2736184294175956</c:v>
                </c:pt>
                <c:pt idx="34">
                  <c:v>8.4934122311676088</c:v>
                </c:pt>
                <c:pt idx="35">
                  <c:v>8.7318244628090831</c:v>
                </c:pt>
                <c:pt idx="36">
                  <c:v>8.9360311373425834</c:v>
                </c:pt>
                <c:pt idx="37">
                  <c:v>9.1333785290333527</c:v>
                </c:pt>
                <c:pt idx="38">
                  <c:v>9.3244166867794256</c:v>
                </c:pt>
                <c:pt idx="39">
                  <c:v>9.5320549302178623</c:v>
                </c:pt>
                <c:pt idx="40">
                  <c:v>9.7102402439939972</c:v>
                </c:pt>
                <c:pt idx="41">
                  <c:v>9.9035229510022731</c:v>
                </c:pt>
                <c:pt idx="42">
                  <c:v>10.06939840095505</c:v>
                </c:pt>
                <c:pt idx="43">
                  <c:v>11.857255536499313</c:v>
                </c:pt>
                <c:pt idx="44">
                  <c:v>13.98944231497088</c:v>
                </c:pt>
                <c:pt idx="45">
                  <c:v>14.029517496689254</c:v>
                </c:pt>
                <c:pt idx="46">
                  <c:v>14.028295133049957</c:v>
                </c:pt>
                <c:pt idx="47">
                  <c:v>13.94789510004251</c:v>
                </c:pt>
                <c:pt idx="48">
                  <c:v>13.809584700380137</c:v>
                </c:pt>
                <c:pt idx="49">
                  <c:v>13.627164850053845</c:v>
                </c:pt>
                <c:pt idx="50">
                  <c:v>13.410991774007524</c:v>
                </c:pt>
                <c:pt idx="51">
                  <c:v>13.169376820192948</c:v>
                </c:pt>
                <c:pt idx="52">
                  <c:v>12.909152658163745</c:v>
                </c:pt>
                <c:pt idx="53">
                  <c:v>12.635975150003537</c:v>
                </c:pt>
                <c:pt idx="54">
                  <c:v>12.354527191334448</c:v>
                </c:pt>
                <c:pt idx="55">
                  <c:v>12.068669139048716</c:v>
                </c:pt>
                <c:pt idx="56">
                  <c:v>11.78156143295265</c:v>
                </c:pt>
                <c:pt idx="57">
                  <c:v>11.495771487083992</c:v>
                </c:pt>
                <c:pt idx="58">
                  <c:v>11.213364388225894</c:v>
                </c:pt>
                <c:pt idx="59">
                  <c:v>10.935979738464487</c:v>
                </c:pt>
                <c:pt idx="60">
                  <c:v>10.664898489584923</c:v>
                </c:pt>
                <c:pt idx="61">
                  <c:v>10.401100737021535</c:v>
                </c:pt>
                <c:pt idx="62">
                  <c:v>10.14531433867057</c:v>
                </c:pt>
                <c:pt idx="63">
                  <c:v>9.8980558958741511</c:v>
                </c:pt>
                <c:pt idx="64">
                  <c:v>9.6596664283294</c:v>
                </c:pt>
                <c:pt idx="65">
                  <c:v>9.4303426076880132</c:v>
                </c:pt>
                <c:pt idx="66">
                  <c:v>9.2101624778047899</c:v>
                </c:pt>
                <c:pt idx="67">
                  <c:v>8.9991068573500428</c:v>
                </c:pt>
                <c:pt idx="68">
                  <c:v>8.7970783611354157</c:v>
                </c:pt>
                <c:pt idx="69">
                  <c:v>8.6039175542565083</c:v>
                </c:pt>
                <c:pt idx="70">
                  <c:v>8.4194158833264261</c:v>
                </c:pt>
                <c:pt idx="71">
                  <c:v>8.2433268063610274</c:v>
                </c:pt>
                <c:pt idx="72">
                  <c:v>8.075375666131098</c:v>
                </c:pt>
                <c:pt idx="73">
                  <c:v>7.9152671019965828</c:v>
                </c:pt>
                <c:pt idx="74">
                  <c:v>7.7626916136861235</c:v>
                </c:pt>
                <c:pt idx="75">
                  <c:v>7.617331541509798</c:v>
                </c:pt>
                <c:pt idx="76">
                  <c:v>7.4788651214770825</c:v>
                </c:pt>
                <c:pt idx="77">
                  <c:v>7.3469701431650707</c:v>
                </c:pt>
                <c:pt idx="78">
                  <c:v>7.2213271663795693</c:v>
                </c:pt>
                <c:pt idx="79">
                  <c:v>7.1016215924555466</c:v>
                </c:pt>
                <c:pt idx="80">
                  <c:v>6.9875454840829487</c:v>
                </c:pt>
                <c:pt idx="81">
                  <c:v>6.8787993955178361</c:v>
                </c:pt>
                <c:pt idx="82">
                  <c:v>6.7750933050903637</c:v>
                </c:pt>
                <c:pt idx="83">
                  <c:v>6.6761469781739962</c:v>
                </c:pt>
                <c:pt idx="84">
                  <c:v>6.5816908775620862</c:v>
                </c:pt>
                <c:pt idx="85">
                  <c:v>6.4914668924310694</c:v>
                </c:pt>
                <c:pt idx="86">
                  <c:v>6.4052284635092702</c:v>
                </c:pt>
                <c:pt idx="87">
                  <c:v>6.3227402911858039</c:v>
                </c:pt>
                <c:pt idx="88">
                  <c:v>6.2437779589296722</c:v>
                </c:pt>
                <c:pt idx="89">
                  <c:v>6.1681280571272508</c:v>
                </c:pt>
                <c:pt idx="90">
                  <c:v>6.0955884292752431</c:v>
                </c:pt>
                <c:pt idx="91">
                  <c:v>6.0259676954880508</c:v>
                </c:pt>
                <c:pt idx="92">
                  <c:v>5.959084626568889</c:v>
                </c:pt>
                <c:pt idx="93">
                  <c:v>5.8947677797673901</c:v>
                </c:pt>
                <c:pt idx="94">
                  <c:v>5.8328554820936374</c:v>
                </c:pt>
                <c:pt idx="95">
                  <c:v>5.7731954194699027</c:v>
                </c:pt>
                <c:pt idx="96">
                  <c:v>5.7156439139320181</c:v>
                </c:pt>
                <c:pt idx="97">
                  <c:v>5.6600659165196809</c:v>
                </c:pt>
              </c:numCache>
            </c:numRef>
          </c:yVal>
          <c:smooth val="1"/>
        </c:ser>
        <c:ser>
          <c:idx val="3"/>
          <c:order val="3"/>
          <c:tx>
            <c:v>Cb</c:v>
          </c:tx>
          <c:spPr>
            <a:ln w="381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Ref>
              <c:f>plasma!$A$12:$A$109</c:f>
              <c:numCache>
                <c:formatCode>General</c:formatCode>
                <c:ptCount val="98"/>
                <c:pt idx="0">
                  <c:v>0</c:v>
                </c:pt>
                <c:pt idx="1">
                  <c:v>0.04</c:v>
                </c:pt>
                <c:pt idx="2">
                  <c:v>0.12</c:v>
                </c:pt>
                <c:pt idx="3">
                  <c:v>0.21</c:v>
                </c:pt>
                <c:pt idx="4">
                  <c:v>0.28999999999999998</c:v>
                </c:pt>
                <c:pt idx="5">
                  <c:v>0.38</c:v>
                </c:pt>
                <c:pt idx="6">
                  <c:v>0.46</c:v>
                </c:pt>
                <c:pt idx="7">
                  <c:v>0.54</c:v>
                </c:pt>
                <c:pt idx="8">
                  <c:v>0.62</c:v>
                </c:pt>
                <c:pt idx="9">
                  <c:v>0.71</c:v>
                </c:pt>
                <c:pt idx="10">
                  <c:v>0.79</c:v>
                </c:pt>
                <c:pt idx="11">
                  <c:v>0.88</c:v>
                </c:pt>
                <c:pt idx="12">
                  <c:v>0.96</c:v>
                </c:pt>
                <c:pt idx="13">
                  <c:v>1.04</c:v>
                </c:pt>
                <c:pt idx="14">
                  <c:v>1.1200000000000001</c:v>
                </c:pt>
                <c:pt idx="15">
                  <c:v>1.21</c:v>
                </c:pt>
                <c:pt idx="16">
                  <c:v>1.29</c:v>
                </c:pt>
                <c:pt idx="17">
                  <c:v>1.38</c:v>
                </c:pt>
                <c:pt idx="18">
                  <c:v>1.46</c:v>
                </c:pt>
                <c:pt idx="19">
                  <c:v>1.54</c:v>
                </c:pt>
                <c:pt idx="20">
                  <c:v>1.62</c:v>
                </c:pt>
                <c:pt idx="21">
                  <c:v>1.71</c:v>
                </c:pt>
                <c:pt idx="22">
                  <c:v>1.79</c:v>
                </c:pt>
                <c:pt idx="23">
                  <c:v>1.88</c:v>
                </c:pt>
                <c:pt idx="24">
                  <c:v>1.96</c:v>
                </c:pt>
                <c:pt idx="25">
                  <c:v>2.04</c:v>
                </c:pt>
                <c:pt idx="26">
                  <c:v>2.12</c:v>
                </c:pt>
                <c:pt idx="27">
                  <c:v>2.21</c:v>
                </c:pt>
                <c:pt idx="28">
                  <c:v>2.29</c:v>
                </c:pt>
                <c:pt idx="29">
                  <c:v>2.38</c:v>
                </c:pt>
                <c:pt idx="30">
                  <c:v>2.46</c:v>
                </c:pt>
                <c:pt idx="31">
                  <c:v>2.54</c:v>
                </c:pt>
                <c:pt idx="32">
                  <c:v>2.62</c:v>
                </c:pt>
                <c:pt idx="33">
                  <c:v>2.71</c:v>
                </c:pt>
                <c:pt idx="34">
                  <c:v>2.79</c:v>
                </c:pt>
                <c:pt idx="35">
                  <c:v>2.88</c:v>
                </c:pt>
                <c:pt idx="36">
                  <c:v>2.96</c:v>
                </c:pt>
                <c:pt idx="37">
                  <c:v>3.04</c:v>
                </c:pt>
                <c:pt idx="38">
                  <c:v>3.12</c:v>
                </c:pt>
                <c:pt idx="39">
                  <c:v>3.21</c:v>
                </c:pt>
                <c:pt idx="40">
                  <c:v>3.29</c:v>
                </c:pt>
                <c:pt idx="41">
                  <c:v>3.38</c:v>
                </c:pt>
                <c:pt idx="42">
                  <c:v>3.46</c:v>
                </c:pt>
                <c:pt idx="43">
                  <c:v>4.5199999999999996</c:v>
                </c:pt>
                <c:pt idx="44">
                  <c:v>7.48</c:v>
                </c:pt>
                <c:pt idx="45">
                  <c:v>8</c:v>
                </c:pt>
                <c:pt idx="46">
                  <c:v>9</c:v>
                </c:pt>
                <c:pt idx="47">
                  <c:v>10</c:v>
                </c:pt>
                <c:pt idx="48">
                  <c:v>11</c:v>
                </c:pt>
                <c:pt idx="49">
                  <c:v>12</c:v>
                </c:pt>
                <c:pt idx="50">
                  <c:v>13</c:v>
                </c:pt>
                <c:pt idx="51">
                  <c:v>14</c:v>
                </c:pt>
                <c:pt idx="52">
                  <c:v>15</c:v>
                </c:pt>
                <c:pt idx="53">
                  <c:v>16</c:v>
                </c:pt>
                <c:pt idx="54">
                  <c:v>17</c:v>
                </c:pt>
                <c:pt idx="55">
                  <c:v>18</c:v>
                </c:pt>
                <c:pt idx="56">
                  <c:v>19</c:v>
                </c:pt>
                <c:pt idx="57">
                  <c:v>20</c:v>
                </c:pt>
                <c:pt idx="58">
                  <c:v>21</c:v>
                </c:pt>
                <c:pt idx="59">
                  <c:v>22</c:v>
                </c:pt>
                <c:pt idx="60">
                  <c:v>23</c:v>
                </c:pt>
                <c:pt idx="61">
                  <c:v>24</c:v>
                </c:pt>
                <c:pt idx="62">
                  <c:v>25</c:v>
                </c:pt>
                <c:pt idx="63">
                  <c:v>26</c:v>
                </c:pt>
                <c:pt idx="64">
                  <c:v>27</c:v>
                </c:pt>
                <c:pt idx="65">
                  <c:v>28</c:v>
                </c:pt>
                <c:pt idx="66">
                  <c:v>29</c:v>
                </c:pt>
                <c:pt idx="67">
                  <c:v>30</c:v>
                </c:pt>
                <c:pt idx="68">
                  <c:v>31</c:v>
                </c:pt>
                <c:pt idx="69">
                  <c:v>32</c:v>
                </c:pt>
                <c:pt idx="70">
                  <c:v>33</c:v>
                </c:pt>
                <c:pt idx="71">
                  <c:v>34</c:v>
                </c:pt>
                <c:pt idx="72">
                  <c:v>35</c:v>
                </c:pt>
                <c:pt idx="73">
                  <c:v>36</c:v>
                </c:pt>
                <c:pt idx="74">
                  <c:v>37</c:v>
                </c:pt>
                <c:pt idx="75">
                  <c:v>38</c:v>
                </c:pt>
                <c:pt idx="76">
                  <c:v>39</c:v>
                </c:pt>
                <c:pt idx="77">
                  <c:v>40</c:v>
                </c:pt>
                <c:pt idx="78">
                  <c:v>41</c:v>
                </c:pt>
                <c:pt idx="79">
                  <c:v>42</c:v>
                </c:pt>
                <c:pt idx="80">
                  <c:v>43</c:v>
                </c:pt>
                <c:pt idx="81">
                  <c:v>44</c:v>
                </c:pt>
                <c:pt idx="82">
                  <c:v>45</c:v>
                </c:pt>
                <c:pt idx="83">
                  <c:v>46</c:v>
                </c:pt>
                <c:pt idx="84">
                  <c:v>47</c:v>
                </c:pt>
                <c:pt idx="85">
                  <c:v>48</c:v>
                </c:pt>
                <c:pt idx="86">
                  <c:v>49</c:v>
                </c:pt>
                <c:pt idx="87">
                  <c:v>50</c:v>
                </c:pt>
                <c:pt idx="88">
                  <c:v>51</c:v>
                </c:pt>
                <c:pt idx="89">
                  <c:v>52</c:v>
                </c:pt>
                <c:pt idx="90">
                  <c:v>53</c:v>
                </c:pt>
                <c:pt idx="91">
                  <c:v>54</c:v>
                </c:pt>
                <c:pt idx="92">
                  <c:v>55</c:v>
                </c:pt>
                <c:pt idx="93">
                  <c:v>56</c:v>
                </c:pt>
                <c:pt idx="94">
                  <c:v>57</c:v>
                </c:pt>
                <c:pt idx="95">
                  <c:v>58</c:v>
                </c:pt>
                <c:pt idx="96">
                  <c:v>59</c:v>
                </c:pt>
                <c:pt idx="97">
                  <c:v>60</c:v>
                </c:pt>
              </c:numCache>
            </c:numRef>
          </c:xVal>
          <c:yVal>
            <c:numRef>
              <c:f>plasma!$I$12:$I$109</c:f>
              <c:numCache>
                <c:formatCode>General</c:formatCode>
                <c:ptCount val="98"/>
                <c:pt idx="0">
                  <c:v>0</c:v>
                </c:pt>
                <c:pt idx="1">
                  <c:v>2.1581479999999999E-3</c:v>
                </c:pt>
                <c:pt idx="2">
                  <c:v>1.205224E-3</c:v>
                </c:pt>
                <c:pt idx="3">
                  <c:v>5.07216E-3</c:v>
                </c:pt>
                <c:pt idx="4">
                  <c:v>2.914916E-3</c:v>
                </c:pt>
                <c:pt idx="5">
                  <c:v>9.4360399999999997E-3</c:v>
                </c:pt>
                <c:pt idx="6">
                  <c:v>4.2281199999999998E-2</c:v>
                </c:pt>
                <c:pt idx="7">
                  <c:v>1.5753800000000002</c:v>
                </c:pt>
                <c:pt idx="8">
                  <c:v>4.4111200000000004</c:v>
                </c:pt>
                <c:pt idx="9">
                  <c:v>4.4084399999999997</c:v>
                </c:pt>
                <c:pt idx="10">
                  <c:v>3.1678440000000001</c:v>
                </c:pt>
                <c:pt idx="11">
                  <c:v>2.3756440000000003</c:v>
                </c:pt>
                <c:pt idx="12">
                  <c:v>2.2443440000000003</c:v>
                </c:pt>
                <c:pt idx="13">
                  <c:v>2.0761799999999999</c:v>
                </c:pt>
                <c:pt idx="14">
                  <c:v>1.7988040000000001</c:v>
                </c:pt>
                <c:pt idx="15">
                  <c:v>1.72472</c:v>
                </c:pt>
                <c:pt idx="16">
                  <c:v>1.6347200000000002</c:v>
                </c:pt>
                <c:pt idx="17">
                  <c:v>1.4596719999999999</c:v>
                </c:pt>
                <c:pt idx="18">
                  <c:v>1.3469120000000001</c:v>
                </c:pt>
                <c:pt idx="19">
                  <c:v>1.253876</c:v>
                </c:pt>
                <c:pt idx="20">
                  <c:v>1.153656</c:v>
                </c:pt>
                <c:pt idx="21">
                  <c:v>1.0627</c:v>
                </c:pt>
                <c:pt idx="22">
                  <c:v>1.034144</c:v>
                </c:pt>
                <c:pt idx="23">
                  <c:v>0.96900400000000009</c:v>
                </c:pt>
                <c:pt idx="24">
                  <c:v>0.96741200000000005</c:v>
                </c:pt>
                <c:pt idx="25">
                  <c:v>0.94834400000000008</c:v>
                </c:pt>
                <c:pt idx="26">
                  <c:v>0.88868399999999992</c:v>
                </c:pt>
                <c:pt idx="27">
                  <c:v>0.85705200000000004</c:v>
                </c:pt>
                <c:pt idx="28">
                  <c:v>0.82145200000000007</c:v>
                </c:pt>
                <c:pt idx="29">
                  <c:v>0.85705600000000004</c:v>
                </c:pt>
                <c:pt idx="30">
                  <c:v>0.86982000000000004</c:v>
                </c:pt>
                <c:pt idx="31">
                  <c:v>0.90110800000000002</c:v>
                </c:pt>
                <c:pt idx="32">
                  <c:v>0.79564400000000013</c:v>
                </c:pt>
                <c:pt idx="33">
                  <c:v>0.83616400000000002</c:v>
                </c:pt>
                <c:pt idx="34">
                  <c:v>0.85128000000000004</c:v>
                </c:pt>
                <c:pt idx="35">
                  <c:v>0.81501599999999996</c:v>
                </c:pt>
                <c:pt idx="36">
                  <c:v>0.81376000000000004</c:v>
                </c:pt>
                <c:pt idx="37">
                  <c:v>0.83750400000000003</c:v>
                </c:pt>
                <c:pt idx="38">
                  <c:v>0.80807599999999991</c:v>
                </c:pt>
                <c:pt idx="39">
                  <c:v>0.81067999999999996</c:v>
                </c:pt>
                <c:pt idx="40">
                  <c:v>0.78180000000000005</c:v>
                </c:pt>
                <c:pt idx="41">
                  <c:v>0.77014399999999994</c:v>
                </c:pt>
                <c:pt idx="42">
                  <c:v>0.827264</c:v>
                </c:pt>
                <c:pt idx="43">
                  <c:v>0.67194799999999999</c:v>
                </c:pt>
                <c:pt idx="44">
                  <c:v>0.52302000000000004</c:v>
                </c:pt>
                <c:pt idx="45">
                  <c:v>0.51224800000000004</c:v>
                </c:pt>
                <c:pt idx="46">
                  <c:v>0.49297199999999997</c:v>
                </c:pt>
                <c:pt idx="47">
                  <c:v>0.47493200000000002</c:v>
                </c:pt>
                <c:pt idx="48">
                  <c:v>0.45804</c:v>
                </c:pt>
                <c:pt idx="49">
                  <c:v>0.44222400000000001</c:v>
                </c:pt>
                <c:pt idx="50">
                  <c:v>0.42741200000000001</c:v>
                </c:pt>
                <c:pt idx="51">
                  <c:v>0.41353200000000001</c:v>
                </c:pt>
                <c:pt idx="52">
                  <c:v>0.40051999999999999</c:v>
                </c:pt>
                <c:pt idx="53">
                  <c:v>0.38832079999999997</c:v>
                </c:pt>
                <c:pt idx="54">
                  <c:v>0.37687880000000001</c:v>
                </c:pt>
                <c:pt idx="55">
                  <c:v>0.36614160000000001</c:v>
                </c:pt>
                <c:pt idx="56">
                  <c:v>0.3560624</c:v>
                </c:pt>
                <c:pt idx="57">
                  <c:v>0.34659640000000003</c:v>
                </c:pt>
                <c:pt idx="58">
                  <c:v>0.33770200000000006</c:v>
                </c:pt>
                <c:pt idx="59">
                  <c:v>0.32933999999999997</c:v>
                </c:pt>
                <c:pt idx="60">
                  <c:v>0.32147520000000002</c:v>
                </c:pt>
                <c:pt idx="61">
                  <c:v>0.31407360000000001</c:v>
                </c:pt>
                <c:pt idx="62">
                  <c:v>0.30710399999999999</c:v>
                </c:pt>
                <c:pt idx="63">
                  <c:v>0.30053640000000004</c:v>
                </c:pt>
                <c:pt idx="64">
                  <c:v>0.29434440000000001</c:v>
                </c:pt>
                <c:pt idx="65">
                  <c:v>0.28850239999999999</c:v>
                </c:pt>
                <c:pt idx="66">
                  <c:v>0.28298639999999997</c:v>
                </c:pt>
                <c:pt idx="67">
                  <c:v>0.27777439999999998</c:v>
                </c:pt>
                <c:pt idx="68">
                  <c:v>0.27284600000000003</c:v>
                </c:pt>
                <c:pt idx="69">
                  <c:v>0.26818200000000003</c:v>
                </c:pt>
                <c:pt idx="70">
                  <c:v>0.263764</c:v>
                </c:pt>
                <c:pt idx="71">
                  <c:v>0.25957599999999997</c:v>
                </c:pt>
                <c:pt idx="72">
                  <c:v>0.255602</c:v>
                </c:pt>
                <c:pt idx="73">
                  <c:v>0.25182720000000003</c:v>
                </c:pt>
                <c:pt idx="74">
                  <c:v>0.24823880000000001</c:v>
                </c:pt>
                <c:pt idx="75">
                  <c:v>0.2448236</c:v>
                </c:pt>
                <c:pt idx="76">
                  <c:v>0.24157000000000001</c:v>
                </c:pt>
                <c:pt idx="77">
                  <c:v>0.23846720000000002</c:v>
                </c:pt>
                <c:pt idx="78">
                  <c:v>0.23550480000000001</c:v>
                </c:pt>
                <c:pt idx="79">
                  <c:v>0.23267320000000002</c:v>
                </c:pt>
                <c:pt idx="80">
                  <c:v>0.22996359999999999</c:v>
                </c:pt>
                <c:pt idx="81">
                  <c:v>0.22736799999999999</c:v>
                </c:pt>
                <c:pt idx="82">
                  <c:v>0.22487799999999999</c:v>
                </c:pt>
                <c:pt idx="83">
                  <c:v>0.22248680000000001</c:v>
                </c:pt>
                <c:pt idx="84">
                  <c:v>0.22018760000000001</c:v>
                </c:pt>
                <c:pt idx="85">
                  <c:v>0.21797440000000001</c:v>
                </c:pt>
                <c:pt idx="86">
                  <c:v>0.21584119999999998</c:v>
                </c:pt>
                <c:pt idx="87">
                  <c:v>0.21378240000000001</c:v>
                </c:pt>
                <c:pt idx="88">
                  <c:v>0.2117928</c:v>
                </c:pt>
                <c:pt idx="89">
                  <c:v>0.209868</c:v>
                </c:pt>
                <c:pt idx="90">
                  <c:v>0.20800360000000001</c:v>
                </c:pt>
                <c:pt idx="91">
                  <c:v>0.20619520000000002</c:v>
                </c:pt>
                <c:pt idx="92">
                  <c:v>0.20443919999999999</c:v>
                </c:pt>
                <c:pt idx="93">
                  <c:v>0.20273160000000001</c:v>
                </c:pt>
                <c:pt idx="94">
                  <c:v>0.20107</c:v>
                </c:pt>
                <c:pt idx="95">
                  <c:v>0.19945000000000002</c:v>
                </c:pt>
                <c:pt idx="96">
                  <c:v>0.19786999999999999</c:v>
                </c:pt>
                <c:pt idx="97">
                  <c:v>0.19632639999999998</c:v>
                </c:pt>
              </c:numCache>
            </c:numRef>
          </c:yVal>
          <c:smooth val="1"/>
        </c:ser>
        <c:ser>
          <c:idx val="4"/>
          <c:order val="4"/>
          <c:tx>
            <c:v>PET</c:v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plasma!$N$12:$N$19</c:f>
              <c:numCache>
                <c:formatCode>General</c:formatCode>
                <c:ptCount val="8"/>
                <c:pt idx="0">
                  <c:v>2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30</c:v>
                </c:pt>
                <c:pt idx="6">
                  <c:v>40</c:v>
                </c:pt>
                <c:pt idx="7">
                  <c:v>50</c:v>
                </c:pt>
              </c:numCache>
            </c:numRef>
          </c:xVal>
          <c:yVal>
            <c:numRef>
              <c:f>plasma!$O$12:$O$19</c:f>
              <c:numCache>
                <c:formatCode>General</c:formatCode>
                <c:ptCount val="8"/>
                <c:pt idx="0">
                  <c:v>19</c:v>
                </c:pt>
                <c:pt idx="1">
                  <c:v>24</c:v>
                </c:pt>
                <c:pt idx="2">
                  <c:v>26</c:v>
                </c:pt>
                <c:pt idx="3">
                  <c:v>25</c:v>
                </c:pt>
                <c:pt idx="4">
                  <c:v>23</c:v>
                </c:pt>
                <c:pt idx="5">
                  <c:v>19</c:v>
                </c:pt>
                <c:pt idx="6">
                  <c:v>16</c:v>
                </c:pt>
                <c:pt idx="7">
                  <c:v>14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936704"/>
        <c:axId val="78943360"/>
      </c:scatterChart>
      <c:valAx>
        <c:axId val="78936704"/>
        <c:scaling>
          <c:orientation val="minMax"/>
          <c:max val="6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Time from injection (min)</a:t>
                </a:r>
              </a:p>
            </c:rich>
          </c:tx>
          <c:layout>
            <c:manualLayout>
              <c:xMode val="edge"/>
              <c:yMode val="edge"/>
              <c:x val="0.34856233569019618"/>
              <c:y val="0.91355140186915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943360"/>
        <c:crosses val="autoZero"/>
        <c:crossBetween val="midCat"/>
      </c:valAx>
      <c:valAx>
        <c:axId val="7894336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Concentration (kBq/mL)</a:t>
                </a:r>
              </a:p>
            </c:rich>
          </c:tx>
          <c:layout>
            <c:manualLayout>
              <c:xMode val="edge"/>
              <c:yMode val="edge"/>
              <c:x val="2.7072802772054073E-2"/>
              <c:y val="0.2920560747663551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93670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309788939874389"/>
          <c:y val="0.32476635514018692"/>
          <c:w val="0.11336736160797643"/>
          <c:h val="0.2593457943925233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400050</xdr:colOff>
      <xdr:row>13</xdr:row>
      <xdr:rowOff>66675</xdr:rowOff>
    </xdr:from>
    <xdr:to>
      <xdr:col>9</xdr:col>
      <xdr:colOff>600075</xdr:colOff>
      <xdr:row>38</xdr:row>
      <xdr:rowOff>95250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9"/>
  <sheetViews>
    <sheetView showGridLines="0" tabSelected="1" workbookViewId="0"/>
  </sheetViews>
  <sheetFormatPr defaultRowHeight="12.75" x14ac:dyDescent="0.2"/>
  <cols>
    <col min="1" max="1" width="9.28515625" customWidth="1"/>
    <col min="2" max="2" width="13.7109375" customWidth="1"/>
    <col min="3" max="3" width="7.85546875" customWidth="1"/>
    <col min="4" max="4" width="11.7109375" customWidth="1"/>
    <col min="5" max="5" width="8.28515625" customWidth="1"/>
    <col min="7" max="7" width="12.42578125" bestFit="1" customWidth="1"/>
    <col min="11" max="12" width="12.42578125" bestFit="1" customWidth="1"/>
  </cols>
  <sheetData>
    <row r="1" spans="1:16" ht="15.75" x14ac:dyDescent="0.25">
      <c r="A1" s="5" t="s">
        <v>23</v>
      </c>
      <c r="F1" s="5" t="s">
        <v>7</v>
      </c>
      <c r="G1" s="5"/>
      <c r="H1" s="5"/>
      <c r="I1" s="5"/>
    </row>
    <row r="2" spans="1:16" ht="15.75" x14ac:dyDescent="0.25">
      <c r="A2" s="5" t="s">
        <v>24</v>
      </c>
      <c r="F2" s="6" t="s">
        <v>18</v>
      </c>
      <c r="G2">
        <v>0.4</v>
      </c>
      <c r="I2" s="4" t="s">
        <v>25</v>
      </c>
    </row>
    <row r="3" spans="1:16" ht="15" x14ac:dyDescent="0.25">
      <c r="F3" s="6" t="s">
        <v>19</v>
      </c>
      <c r="G3">
        <v>0.5</v>
      </c>
      <c r="I3" s="4" t="s">
        <v>26</v>
      </c>
    </row>
    <row r="4" spans="1:16" ht="15" x14ac:dyDescent="0.25">
      <c r="F4" s="6" t="s">
        <v>20</v>
      </c>
      <c r="G4">
        <v>0.4</v>
      </c>
      <c r="I4" s="4" t="s">
        <v>27</v>
      </c>
    </row>
    <row r="5" spans="1:16" ht="15" x14ac:dyDescent="0.25">
      <c r="F5" s="6" t="s">
        <v>21</v>
      </c>
      <c r="G5">
        <v>0.3</v>
      </c>
      <c r="I5" s="4" t="s">
        <v>28</v>
      </c>
    </row>
    <row r="6" spans="1:16" ht="15" x14ac:dyDescent="0.25">
      <c r="F6" s="6" t="s">
        <v>8</v>
      </c>
      <c r="G6">
        <v>0.04</v>
      </c>
      <c r="I6" s="4" t="s">
        <v>29</v>
      </c>
    </row>
    <row r="8" spans="1:16" ht="15.75" x14ac:dyDescent="0.25">
      <c r="A8" s="5" t="s">
        <v>6</v>
      </c>
      <c r="B8" s="5"/>
      <c r="C8" s="5"/>
      <c r="D8" s="5"/>
      <c r="E8" s="5"/>
      <c r="F8" s="5" t="s">
        <v>13</v>
      </c>
      <c r="G8" s="5"/>
      <c r="H8" s="5"/>
      <c r="I8" s="5"/>
      <c r="J8" s="5"/>
      <c r="K8" s="5"/>
      <c r="L8" s="5"/>
      <c r="M8" s="5"/>
      <c r="N8" s="5" t="s">
        <v>16</v>
      </c>
      <c r="O8" s="5"/>
      <c r="P8" s="5"/>
    </row>
    <row r="10" spans="1:16" x14ac:dyDescent="0.2">
      <c r="A10" t="s">
        <v>2</v>
      </c>
      <c r="B10" t="s">
        <v>0</v>
      </c>
      <c r="C10" t="s">
        <v>17</v>
      </c>
      <c r="D10" t="s">
        <v>4</v>
      </c>
      <c r="F10" t="s">
        <v>9</v>
      </c>
      <c r="G10" t="s">
        <v>10</v>
      </c>
      <c r="H10" t="s">
        <v>11</v>
      </c>
      <c r="I10" t="s">
        <v>22</v>
      </c>
      <c r="J10" t="s">
        <v>12</v>
      </c>
      <c r="K10" t="s">
        <v>15</v>
      </c>
      <c r="L10" t="s">
        <v>14</v>
      </c>
      <c r="N10" t="s">
        <v>2</v>
      </c>
      <c r="O10" t="s">
        <v>0</v>
      </c>
    </row>
    <row r="11" spans="1:16" x14ac:dyDescent="0.2">
      <c r="A11" t="s">
        <v>1</v>
      </c>
      <c r="B11" t="s">
        <v>3</v>
      </c>
      <c r="D11" t="s">
        <v>5</v>
      </c>
      <c r="N11" t="s">
        <v>1</v>
      </c>
      <c r="O11" t="s">
        <v>3</v>
      </c>
    </row>
    <row r="12" spans="1:16" s="2" customFormat="1" x14ac:dyDescent="0.2">
      <c r="A12" s="1">
        <v>0</v>
      </c>
      <c r="B12" s="1">
        <v>0</v>
      </c>
      <c r="C12" s="2">
        <v>0</v>
      </c>
      <c r="D12" s="2">
        <v>0</v>
      </c>
      <c r="F12" s="2">
        <v>0</v>
      </c>
      <c r="G12" s="2">
        <v>0</v>
      </c>
      <c r="H12" s="2">
        <f>F12+G12</f>
        <v>0</v>
      </c>
      <c r="I12" s="2">
        <f t="shared" ref="I12:I43" si="0">Vb*B12</f>
        <v>0</v>
      </c>
      <c r="J12" s="2">
        <f t="shared" ref="J12:J43" si="1">I12+(1-Vb)*(H12)</f>
        <v>0</v>
      </c>
      <c r="K12" s="2">
        <v>0</v>
      </c>
      <c r="L12" s="2">
        <v>0</v>
      </c>
      <c r="N12" s="2">
        <v>2</v>
      </c>
      <c r="O12" s="2">
        <v>19</v>
      </c>
    </row>
    <row r="13" spans="1:16" s="2" customFormat="1" x14ac:dyDescent="0.2">
      <c r="A13" s="1">
        <v>0.04</v>
      </c>
      <c r="B13" s="1">
        <v>5.39537E-2</v>
      </c>
      <c r="C13" s="2">
        <f>(A13-A12)/2</f>
        <v>0.02</v>
      </c>
      <c r="D13" s="2">
        <f>D12+0.5*(B13+B12)*(A13-A12)</f>
        <v>1.079074E-3</v>
      </c>
      <c r="F13" s="2">
        <f t="shared" ref="F13:F44" si="2">(K1r*D13-(k2r+k3r/(1+k4r*C13))*(K12+F12*C13)+(k4r/(1+k4r*C13))*(L12+G12*C13))/(1+(k2r+k3r/(1+k4r*C13))*C13)</f>
        <v>4.2401751616116248E-4</v>
      </c>
      <c r="G13" s="2">
        <f t="shared" ref="G13:G44" si="3">(k3r*K13-k4r*(L12+G12*C13))/(1+k4r*C13)</f>
        <v>3.3719086772259447E-6</v>
      </c>
      <c r="H13" s="2">
        <f t="shared" ref="H13:H76" si="4">F13+G13</f>
        <v>4.2738942483838845E-4</v>
      </c>
      <c r="I13" s="2">
        <f t="shared" si="0"/>
        <v>2.1581479999999999E-3</v>
      </c>
      <c r="J13" s="2">
        <f t="shared" si="1"/>
        <v>2.5684418478448528E-3</v>
      </c>
      <c r="K13" s="2">
        <f>K12+0.5*(F13+F12)*(A13-A12)</f>
        <v>8.4803503232232504E-6</v>
      </c>
      <c r="L13" s="2">
        <f>L12+0.5*(G13+G12)*(A13-A12)</f>
        <v>6.7438173544518892E-8</v>
      </c>
      <c r="N13" s="2">
        <v>5</v>
      </c>
      <c r="O13" s="2">
        <v>24</v>
      </c>
    </row>
    <row r="14" spans="1:16" s="2" customFormat="1" x14ac:dyDescent="0.2">
      <c r="A14" s="1">
        <v>0.12</v>
      </c>
      <c r="B14" s="1">
        <v>3.01306E-2</v>
      </c>
      <c r="C14" s="2">
        <f t="shared" ref="C14:C77" si="5">(A14-A13)/2</f>
        <v>3.9999999999999994E-2</v>
      </c>
      <c r="D14" s="2">
        <f t="shared" ref="D14:D77" si="6">D13+0.5*(B14+B13)*(A14-A13)</f>
        <v>4.4424459999999992E-3</v>
      </c>
      <c r="F14" s="2">
        <f t="shared" si="2"/>
        <v>1.6936133356651808E-3</v>
      </c>
      <c r="G14" s="2">
        <f t="shared" si="3"/>
        <v>3.677227213668056E-5</v>
      </c>
      <c r="H14" s="2">
        <f t="shared" si="4"/>
        <v>1.7303856078018614E-3</v>
      </c>
      <c r="I14" s="2">
        <f t="shared" si="0"/>
        <v>1.205224E-3</v>
      </c>
      <c r="J14" s="2">
        <f t="shared" si="1"/>
        <v>2.8663941834897871E-3</v>
      </c>
      <c r="K14" s="2">
        <f t="shared" ref="K14:K77" si="7">K13+0.5*(F14+F13)*(A14-A13)</f>
        <v>9.3185584396276972E-5</v>
      </c>
      <c r="L14" s="2">
        <f t="shared" ref="L14:L77" si="8">L13+0.5*(G14+G13)*(A14-A13)</f>
        <v>1.6732054061007788E-6</v>
      </c>
      <c r="N14" s="2">
        <v>10</v>
      </c>
      <c r="O14" s="2">
        <v>26</v>
      </c>
    </row>
    <row r="15" spans="1:16" s="2" customFormat="1" x14ac:dyDescent="0.2">
      <c r="A15" s="1">
        <v>0.21</v>
      </c>
      <c r="B15" s="1">
        <v>0.126804</v>
      </c>
      <c r="C15" s="2">
        <f t="shared" si="5"/>
        <v>4.4999999999999998E-2</v>
      </c>
      <c r="D15" s="2">
        <f t="shared" si="6"/>
        <v>1.1504502999999999E-2</v>
      </c>
      <c r="F15" s="2">
        <f t="shared" si="2"/>
        <v>4.2789586015407827E-3</v>
      </c>
      <c r="G15" s="2">
        <f t="shared" si="3"/>
        <v>1.4186693767394442E-4</v>
      </c>
      <c r="H15" s="2">
        <f t="shared" si="4"/>
        <v>4.4208255392147273E-3</v>
      </c>
      <c r="I15" s="2">
        <f t="shared" si="0"/>
        <v>5.07216E-3</v>
      </c>
      <c r="J15" s="2">
        <f t="shared" si="1"/>
        <v>9.3161525176461389E-3</v>
      </c>
      <c r="K15" s="2">
        <f t="shared" si="7"/>
        <v>3.6195132157054526E-4</v>
      </c>
      <c r="L15" s="2">
        <f t="shared" si="8"/>
        <v>9.7119698475789021E-6</v>
      </c>
      <c r="N15" s="2">
        <v>15</v>
      </c>
      <c r="O15" s="2">
        <v>25</v>
      </c>
    </row>
    <row r="16" spans="1:16" s="2" customFormat="1" x14ac:dyDescent="0.2">
      <c r="A16" s="1">
        <v>0.28999999999999998</v>
      </c>
      <c r="B16" s="1">
        <v>7.2872900000000004E-2</v>
      </c>
      <c r="C16" s="2">
        <f t="shared" si="5"/>
        <v>3.9999999999999994E-2</v>
      </c>
      <c r="D16" s="2">
        <f t="shared" si="6"/>
        <v>1.9491578999999998E-2</v>
      </c>
      <c r="F16" s="2">
        <f t="shared" si="2"/>
        <v>7.0707183625349241E-3</v>
      </c>
      <c r="G16" s="2">
        <f t="shared" si="3"/>
        <v>3.1794403739828896E-4</v>
      </c>
      <c r="H16" s="2">
        <f t="shared" si="4"/>
        <v>7.3886623999332131E-3</v>
      </c>
      <c r="I16" s="2">
        <f t="shared" si="0"/>
        <v>2.914916E-3</v>
      </c>
      <c r="J16" s="2">
        <f t="shared" si="1"/>
        <v>1.0008031903935885E-2</v>
      </c>
      <c r="K16" s="2">
        <f t="shared" si="7"/>
        <v>8.1593840013357351E-4</v>
      </c>
      <c r="L16" s="2">
        <f t="shared" si="8"/>
        <v>2.8104408850468238E-5</v>
      </c>
      <c r="N16" s="2">
        <v>20</v>
      </c>
      <c r="O16" s="2">
        <v>23</v>
      </c>
    </row>
    <row r="17" spans="1:15" s="2" customFormat="1" x14ac:dyDescent="0.2">
      <c r="A17" s="1">
        <v>0.38</v>
      </c>
      <c r="B17" s="1">
        <v>0.235901</v>
      </c>
      <c r="C17" s="2">
        <f t="shared" si="5"/>
        <v>4.5000000000000012E-2</v>
      </c>
      <c r="D17" s="2">
        <f t="shared" si="6"/>
        <v>3.3386404500000001E-2</v>
      </c>
      <c r="F17" s="2">
        <f t="shared" si="2"/>
        <v>1.18743843818763E-2</v>
      </c>
      <c r="G17" s="2">
        <f t="shared" si="3"/>
        <v>6.4594340630766075E-4</v>
      </c>
      <c r="H17" s="2">
        <f t="shared" si="4"/>
        <v>1.252032778818396E-2</v>
      </c>
      <c r="I17" s="2">
        <f t="shared" si="0"/>
        <v>9.4360399999999997E-3</v>
      </c>
      <c r="J17" s="2">
        <f t="shared" si="1"/>
        <v>2.14555546766566E-2</v>
      </c>
      <c r="K17" s="2">
        <f t="shared" si="7"/>
        <v>1.6684680236320789E-3</v>
      </c>
      <c r="L17" s="2">
        <f t="shared" si="8"/>
        <v>7.1479343817235991E-5</v>
      </c>
      <c r="N17" s="2">
        <v>30</v>
      </c>
      <c r="O17" s="2">
        <v>19</v>
      </c>
    </row>
    <row r="18" spans="1:15" s="2" customFormat="1" x14ac:dyDescent="0.2">
      <c r="A18" s="1">
        <v>0.46</v>
      </c>
      <c r="B18" s="1">
        <v>1.0570299999999999</v>
      </c>
      <c r="C18" s="2">
        <f t="shared" si="5"/>
        <v>4.0000000000000008E-2</v>
      </c>
      <c r="D18" s="2">
        <f t="shared" si="6"/>
        <v>8.5103644500000006E-2</v>
      </c>
      <c r="F18" s="2">
        <f t="shared" si="2"/>
        <v>3.1039829331270512E-2</v>
      </c>
      <c r="G18" s="2">
        <f t="shared" si="3"/>
        <v>1.309110182650512E-3</v>
      </c>
      <c r="H18" s="2">
        <f t="shared" si="4"/>
        <v>3.2348939513921024E-2</v>
      </c>
      <c r="I18" s="2">
        <f t="shared" si="0"/>
        <v>4.2281199999999998E-2</v>
      </c>
      <c r="J18" s="2">
        <f t="shared" si="1"/>
        <v>7.3336181933364178E-2</v>
      </c>
      <c r="K18" s="2">
        <f t="shared" si="7"/>
        <v>3.3850365721579518E-3</v>
      </c>
      <c r="L18" s="2">
        <f t="shared" si="8"/>
        <v>1.496814873755629E-4</v>
      </c>
      <c r="N18" s="2">
        <v>40</v>
      </c>
      <c r="O18" s="3">
        <v>16</v>
      </c>
    </row>
    <row r="19" spans="1:15" s="2" customFormat="1" x14ac:dyDescent="0.2">
      <c r="A19" s="1">
        <v>0.54</v>
      </c>
      <c r="B19" s="1">
        <v>39.384500000000003</v>
      </c>
      <c r="C19" s="2">
        <f t="shared" si="5"/>
        <v>4.0000000000000008E-2</v>
      </c>
      <c r="D19" s="2">
        <f t="shared" si="6"/>
        <v>1.7027648445000003</v>
      </c>
      <c r="F19" s="2">
        <f t="shared" si="2"/>
        <v>0.65361758401956083</v>
      </c>
      <c r="G19" s="2">
        <f t="shared" si="3"/>
        <v>1.2102687227343882E-2</v>
      </c>
      <c r="H19" s="2">
        <f t="shared" si="4"/>
        <v>0.66572027124690469</v>
      </c>
      <c r="I19" s="2">
        <f t="shared" si="0"/>
        <v>1.5753800000000002</v>
      </c>
      <c r="J19" s="2">
        <f t="shared" si="1"/>
        <v>2.2144714603970286</v>
      </c>
      <c r="K19" s="2">
        <f t="shared" si="7"/>
        <v>3.0771333106191207E-2</v>
      </c>
      <c r="L19" s="2">
        <f t="shared" si="8"/>
        <v>6.8615338377533877E-4</v>
      </c>
      <c r="N19" s="2">
        <v>50</v>
      </c>
      <c r="O19" s="3">
        <v>14</v>
      </c>
    </row>
    <row r="20" spans="1:15" s="2" customFormat="1" x14ac:dyDescent="0.2">
      <c r="A20" s="1">
        <v>0.62</v>
      </c>
      <c r="B20" s="1">
        <v>110.27800000000001</v>
      </c>
      <c r="C20" s="2">
        <f t="shared" si="5"/>
        <v>3.999999999999998E-2</v>
      </c>
      <c r="D20" s="2">
        <f t="shared" si="6"/>
        <v>7.6892648444999985</v>
      </c>
      <c r="F20" s="2">
        <f t="shared" si="2"/>
        <v>2.9205139646229705</v>
      </c>
      <c r="G20" s="2">
        <f t="shared" si="3"/>
        <v>6.8323675651083229E-2</v>
      </c>
      <c r="H20" s="2">
        <f t="shared" si="4"/>
        <v>2.988837640274054</v>
      </c>
      <c r="I20" s="2">
        <f t="shared" si="0"/>
        <v>4.4111200000000004</v>
      </c>
      <c r="J20" s="2">
        <f t="shared" si="1"/>
        <v>7.2804041346630921</v>
      </c>
      <c r="K20" s="2">
        <f t="shared" si="7"/>
        <v>0.1737365950518924</v>
      </c>
      <c r="L20" s="2">
        <f t="shared" si="8"/>
        <v>3.9032078989124216E-3</v>
      </c>
    </row>
    <row r="21" spans="1:15" s="2" customFormat="1" x14ac:dyDescent="0.2">
      <c r="A21" s="1">
        <v>0.71</v>
      </c>
      <c r="B21" s="1">
        <v>110.211</v>
      </c>
      <c r="C21" s="2">
        <f t="shared" si="5"/>
        <v>4.4999999999999984E-2</v>
      </c>
      <c r="D21" s="2">
        <f t="shared" si="6"/>
        <v>17.611269844499994</v>
      </c>
      <c r="F21" s="2">
        <f t="shared" si="2"/>
        <v>6.511404846756899</v>
      </c>
      <c r="G21" s="2">
        <f t="shared" si="3"/>
        <v>0.23401662026110626</v>
      </c>
      <c r="H21" s="2">
        <f t="shared" si="4"/>
        <v>6.745421467018005</v>
      </c>
      <c r="I21" s="2">
        <f t="shared" si="0"/>
        <v>4.4084399999999997</v>
      </c>
      <c r="J21" s="2">
        <f t="shared" si="1"/>
        <v>10.884044608337284</v>
      </c>
      <c r="K21" s="2">
        <f t="shared" si="7"/>
        <v>0.59817294156398637</v>
      </c>
      <c r="L21" s="2">
        <f t="shared" si="8"/>
        <v>1.7508521214960944E-2</v>
      </c>
    </row>
    <row r="22" spans="1:15" s="2" customFormat="1" x14ac:dyDescent="0.2">
      <c r="A22" s="1">
        <v>0.79</v>
      </c>
      <c r="B22" s="1">
        <v>79.196100000000001</v>
      </c>
      <c r="C22" s="2">
        <f t="shared" si="5"/>
        <v>4.0000000000000036E-2</v>
      </c>
      <c r="D22" s="2">
        <f t="shared" si="6"/>
        <v>25.187553844500002</v>
      </c>
      <c r="F22" s="2">
        <f t="shared" si="2"/>
        <v>8.9922771076831456</v>
      </c>
      <c r="G22" s="2">
        <f t="shared" si="3"/>
        <v>0.47358432024606123</v>
      </c>
      <c r="H22" s="2">
        <f t="shared" si="4"/>
        <v>9.465861427929207</v>
      </c>
      <c r="I22" s="2">
        <f t="shared" si="0"/>
        <v>3.1678440000000001</v>
      </c>
      <c r="J22" s="2">
        <f t="shared" si="1"/>
        <v>12.255070970812039</v>
      </c>
      <c r="K22" s="2">
        <f t="shared" si="7"/>
        <v>1.2183202197415888</v>
      </c>
      <c r="L22" s="2">
        <f t="shared" si="8"/>
        <v>4.5812558835247666E-2</v>
      </c>
    </row>
    <row r="23" spans="1:15" s="2" customFormat="1" x14ac:dyDescent="0.2">
      <c r="A23" s="1">
        <v>0.88</v>
      </c>
      <c r="B23" s="1">
        <v>59.391100000000002</v>
      </c>
      <c r="C23" s="2">
        <f t="shared" si="5"/>
        <v>4.4999999999999984E-2</v>
      </c>
      <c r="D23" s="2">
        <f t="shared" si="6"/>
        <v>31.423977844500001</v>
      </c>
      <c r="F23" s="2">
        <f t="shared" si="2"/>
        <v>10.706390153550045</v>
      </c>
      <c r="G23" s="2">
        <f t="shared" si="3"/>
        <v>0.81082086100141759</v>
      </c>
      <c r="H23" s="2">
        <f t="shared" si="4"/>
        <v>11.517211014551462</v>
      </c>
      <c r="I23" s="2">
        <f t="shared" si="0"/>
        <v>2.3756440000000003</v>
      </c>
      <c r="J23" s="2">
        <f t="shared" si="1"/>
        <v>13.432166573969404</v>
      </c>
      <c r="K23" s="2">
        <f t="shared" si="7"/>
        <v>2.104760246497082</v>
      </c>
      <c r="L23" s="2">
        <f t="shared" si="8"/>
        <v>0.10361079199138419</v>
      </c>
    </row>
    <row r="24" spans="1:15" s="2" customFormat="1" x14ac:dyDescent="0.2">
      <c r="A24" s="1">
        <v>0.96</v>
      </c>
      <c r="B24" s="1">
        <v>56.108600000000003</v>
      </c>
      <c r="C24" s="2">
        <f t="shared" si="5"/>
        <v>3.999999999999998E-2</v>
      </c>
      <c r="D24" s="2">
        <f t="shared" si="6"/>
        <v>36.043965844500001</v>
      </c>
      <c r="F24" s="2">
        <f t="shared" si="2"/>
        <v>11.768772513252713</v>
      </c>
      <c r="G24" s="2">
        <f t="shared" si="3"/>
        <v>1.1469304479626925</v>
      </c>
      <c r="H24" s="2">
        <f t="shared" si="4"/>
        <v>12.915702961215406</v>
      </c>
      <c r="I24" s="2">
        <f t="shared" si="0"/>
        <v>2.2443440000000003</v>
      </c>
      <c r="J24" s="2">
        <f t="shared" si="1"/>
        <v>14.643418842766788</v>
      </c>
      <c r="K24" s="2">
        <f t="shared" si="7"/>
        <v>3.0037667531691921</v>
      </c>
      <c r="L24" s="2">
        <f t="shared" si="8"/>
        <v>0.18192084434994854</v>
      </c>
    </row>
    <row r="25" spans="1:15" s="2" customFormat="1" x14ac:dyDescent="0.2">
      <c r="A25" s="1">
        <v>1.04</v>
      </c>
      <c r="B25" s="1">
        <v>51.904499999999999</v>
      </c>
      <c r="C25" s="2">
        <f t="shared" si="5"/>
        <v>4.0000000000000036E-2</v>
      </c>
      <c r="D25" s="2">
        <f t="shared" si="6"/>
        <v>40.364489844500007</v>
      </c>
      <c r="F25" s="2">
        <f t="shared" si="2"/>
        <v>12.649748066742896</v>
      </c>
      <c r="G25" s="2">
        <f t="shared" si="3"/>
        <v>1.5057940828725989</v>
      </c>
      <c r="H25" s="2">
        <f t="shared" si="4"/>
        <v>14.155542149615496</v>
      </c>
      <c r="I25" s="2">
        <f t="shared" si="0"/>
        <v>2.0761799999999999</v>
      </c>
      <c r="J25" s="2">
        <f t="shared" si="1"/>
        <v>15.665500463630874</v>
      </c>
      <c r="K25" s="2">
        <f t="shared" si="7"/>
        <v>3.9805075763690172</v>
      </c>
      <c r="L25" s="2">
        <f t="shared" si="8"/>
        <v>0.28802982558336032</v>
      </c>
    </row>
    <row r="26" spans="1:15" s="2" customFormat="1" x14ac:dyDescent="0.2">
      <c r="A26" s="1">
        <v>1.1200000000000001</v>
      </c>
      <c r="B26" s="1">
        <v>44.970100000000002</v>
      </c>
      <c r="C26" s="2">
        <f t="shared" si="5"/>
        <v>4.0000000000000036E-2</v>
      </c>
      <c r="D26" s="2">
        <f t="shared" si="6"/>
        <v>44.239473844500012</v>
      </c>
      <c r="F26" s="2">
        <f t="shared" si="2"/>
        <v>13.305970726927033</v>
      </c>
      <c r="G26" s="2">
        <f t="shared" si="3"/>
        <v>1.8804506468150659</v>
      </c>
      <c r="H26" s="2">
        <f t="shared" si="4"/>
        <v>15.186421373742098</v>
      </c>
      <c r="I26" s="2">
        <f t="shared" si="0"/>
        <v>1.7988040000000001</v>
      </c>
      <c r="J26" s="2">
        <f t="shared" si="1"/>
        <v>16.377768518792411</v>
      </c>
      <c r="K26" s="2">
        <f t="shared" si="7"/>
        <v>5.018736328115815</v>
      </c>
      <c r="L26" s="2">
        <f t="shared" si="8"/>
        <v>0.42347961477086704</v>
      </c>
    </row>
    <row r="27" spans="1:15" s="2" customFormat="1" x14ac:dyDescent="0.2">
      <c r="A27" s="1">
        <v>1.21</v>
      </c>
      <c r="B27" s="1">
        <v>43.118000000000002</v>
      </c>
      <c r="C27" s="2">
        <f t="shared" si="5"/>
        <v>4.4999999999999929E-2</v>
      </c>
      <c r="D27" s="2">
        <f t="shared" si="6"/>
        <v>48.203438344500007</v>
      </c>
      <c r="F27" s="2">
        <f t="shared" si="2"/>
        <v>13.848410578503307</v>
      </c>
      <c r="G27" s="2">
        <f t="shared" si="3"/>
        <v>2.3126230158666088</v>
      </c>
      <c r="H27" s="2">
        <f t="shared" si="4"/>
        <v>16.161033594369915</v>
      </c>
      <c r="I27" s="2">
        <f t="shared" si="0"/>
        <v>1.72472</v>
      </c>
      <c r="J27" s="2">
        <f t="shared" si="1"/>
        <v>17.23931225059512</v>
      </c>
      <c r="K27" s="2">
        <f t="shared" si="7"/>
        <v>6.2406834868601786</v>
      </c>
      <c r="L27" s="2">
        <f t="shared" si="8"/>
        <v>0.61216792959154209</v>
      </c>
    </row>
    <row r="28" spans="1:15" s="2" customFormat="1" x14ac:dyDescent="0.2">
      <c r="A28" s="1">
        <v>1.29</v>
      </c>
      <c r="B28" s="1">
        <v>40.868000000000002</v>
      </c>
      <c r="C28" s="2">
        <f t="shared" si="5"/>
        <v>4.0000000000000036E-2</v>
      </c>
      <c r="D28" s="2">
        <f t="shared" si="6"/>
        <v>51.562878344500014</v>
      </c>
      <c r="F28" s="2">
        <f t="shared" si="2"/>
        <v>14.24113692519002</v>
      </c>
      <c r="G28" s="2">
        <f t="shared" si="3"/>
        <v>2.7018817191060309</v>
      </c>
      <c r="H28" s="2">
        <f t="shared" si="4"/>
        <v>16.94301864429605</v>
      </c>
      <c r="I28" s="2">
        <f t="shared" si="0"/>
        <v>1.6347200000000002</v>
      </c>
      <c r="J28" s="2">
        <f t="shared" si="1"/>
        <v>17.900017898524208</v>
      </c>
      <c r="K28" s="2">
        <f t="shared" si="7"/>
        <v>7.3642653870079124</v>
      </c>
      <c r="L28" s="2">
        <f t="shared" si="8"/>
        <v>0.81274811899044785</v>
      </c>
    </row>
    <row r="29" spans="1:15" s="2" customFormat="1" x14ac:dyDescent="0.2">
      <c r="A29" s="1">
        <v>1.38</v>
      </c>
      <c r="B29" s="1">
        <v>36.491799999999998</v>
      </c>
      <c r="C29" s="2">
        <f t="shared" si="5"/>
        <v>4.4999999999999929E-2</v>
      </c>
      <c r="D29" s="2">
        <f t="shared" si="6"/>
        <v>55.044069344500009</v>
      </c>
      <c r="F29" s="2">
        <f t="shared" si="2"/>
        <v>14.546591644660968</v>
      </c>
      <c r="G29" s="2">
        <f t="shared" si="3"/>
        <v>3.1411795068134349</v>
      </c>
      <c r="H29" s="2">
        <f t="shared" si="4"/>
        <v>17.687771151474401</v>
      </c>
      <c r="I29" s="2">
        <f t="shared" si="0"/>
        <v>1.4596719999999999</v>
      </c>
      <c r="J29" s="2">
        <f t="shared" si="1"/>
        <v>18.439932305415425</v>
      </c>
      <c r="K29" s="2">
        <f t="shared" si="7"/>
        <v>8.6597131726512053</v>
      </c>
      <c r="L29" s="2">
        <f t="shared" si="8"/>
        <v>1.0756858741568234</v>
      </c>
    </row>
    <row r="30" spans="1:15" s="2" customFormat="1" x14ac:dyDescent="0.2">
      <c r="A30" s="1">
        <v>1.46</v>
      </c>
      <c r="B30" s="1">
        <v>33.672800000000002</v>
      </c>
      <c r="C30" s="2">
        <f t="shared" si="5"/>
        <v>4.0000000000000036E-2</v>
      </c>
      <c r="D30" s="2">
        <f t="shared" si="6"/>
        <v>57.85065334450001</v>
      </c>
      <c r="F30" s="2">
        <f t="shared" si="2"/>
        <v>14.696515849956031</v>
      </c>
      <c r="G30" s="2">
        <f t="shared" si="3"/>
        <v>3.5290267516260339</v>
      </c>
      <c r="H30" s="2">
        <f t="shared" si="4"/>
        <v>18.225542601582063</v>
      </c>
      <c r="I30" s="2">
        <f t="shared" si="0"/>
        <v>1.3469120000000001</v>
      </c>
      <c r="J30" s="2">
        <f t="shared" si="1"/>
        <v>18.843432897518781</v>
      </c>
      <c r="K30" s="2">
        <f t="shared" si="7"/>
        <v>9.8294374724358864</v>
      </c>
      <c r="L30" s="2">
        <f t="shared" si="8"/>
        <v>1.3424941244944024</v>
      </c>
    </row>
    <row r="31" spans="1:15" s="2" customFormat="1" x14ac:dyDescent="0.2">
      <c r="A31" s="1">
        <v>1.54</v>
      </c>
      <c r="B31" s="1">
        <v>31.346900000000002</v>
      </c>
      <c r="C31" s="2">
        <f t="shared" si="5"/>
        <v>4.0000000000000036E-2</v>
      </c>
      <c r="D31" s="2">
        <f t="shared" si="6"/>
        <v>60.451441344500012</v>
      </c>
      <c r="F31" s="2">
        <f t="shared" si="2"/>
        <v>14.765481120918992</v>
      </c>
      <c r="G31" s="2">
        <f t="shared" si="3"/>
        <v>3.9111367412455751</v>
      </c>
      <c r="H31" s="2">
        <f t="shared" si="4"/>
        <v>18.676617862164566</v>
      </c>
      <c r="I31" s="2">
        <f t="shared" si="0"/>
        <v>1.253876</v>
      </c>
      <c r="J31" s="2">
        <f t="shared" si="1"/>
        <v>19.183429147677984</v>
      </c>
      <c r="K31" s="2">
        <f t="shared" si="7"/>
        <v>11.007917351270889</v>
      </c>
      <c r="L31" s="2">
        <f t="shared" si="8"/>
        <v>1.640100664209267</v>
      </c>
    </row>
    <row r="32" spans="1:15" s="2" customFormat="1" x14ac:dyDescent="0.2">
      <c r="A32" s="1">
        <v>1.62</v>
      </c>
      <c r="B32" s="1">
        <v>28.8414</v>
      </c>
      <c r="C32" s="2">
        <f t="shared" si="5"/>
        <v>4.0000000000000036E-2</v>
      </c>
      <c r="D32" s="2">
        <f t="shared" si="6"/>
        <v>62.858973344500015</v>
      </c>
      <c r="F32" s="2">
        <f t="shared" si="2"/>
        <v>14.763796548441013</v>
      </c>
      <c r="G32" s="2">
        <f t="shared" si="3"/>
        <v>4.2852485603363535</v>
      </c>
      <c r="H32" s="2">
        <f t="shared" si="4"/>
        <v>19.049045108777367</v>
      </c>
      <c r="I32" s="2">
        <f t="shared" si="0"/>
        <v>1.153656</v>
      </c>
      <c r="J32" s="2">
        <f t="shared" si="1"/>
        <v>19.440739304426273</v>
      </c>
      <c r="K32" s="2">
        <f t="shared" si="7"/>
        <v>12.189088458045291</v>
      </c>
      <c r="L32" s="2">
        <f t="shared" si="8"/>
        <v>1.9679560762725445</v>
      </c>
    </row>
    <row r="33" spans="1:12" s="2" customFormat="1" x14ac:dyDescent="0.2">
      <c r="A33" s="1">
        <v>1.71</v>
      </c>
      <c r="B33" s="1">
        <v>26.567499999999999</v>
      </c>
      <c r="C33" s="2">
        <f t="shared" si="5"/>
        <v>4.4999999999999929E-2</v>
      </c>
      <c r="D33" s="2">
        <f t="shared" si="6"/>
        <v>65.352373844500008</v>
      </c>
      <c r="F33" s="2">
        <f t="shared" si="2"/>
        <v>14.689519801348135</v>
      </c>
      <c r="G33" s="2">
        <f t="shared" si="3"/>
        <v>4.6941858895589688</v>
      </c>
      <c r="H33" s="2">
        <f t="shared" si="4"/>
        <v>19.383705690907103</v>
      </c>
      <c r="I33" s="2">
        <f t="shared" si="0"/>
        <v>1.0627</v>
      </c>
      <c r="J33" s="2">
        <f t="shared" si="1"/>
        <v>19.671057463270817</v>
      </c>
      <c r="K33" s="2">
        <f t="shared" si="7"/>
        <v>13.514487693785799</v>
      </c>
      <c r="L33" s="2">
        <f t="shared" si="8"/>
        <v>2.3720306265178333</v>
      </c>
    </row>
    <row r="34" spans="1:12" s="2" customFormat="1" x14ac:dyDescent="0.2">
      <c r="A34" s="1">
        <v>1.79</v>
      </c>
      <c r="B34" s="1">
        <v>25.8536</v>
      </c>
      <c r="C34" s="2">
        <f t="shared" si="5"/>
        <v>4.0000000000000036E-2</v>
      </c>
      <c r="D34" s="2">
        <f t="shared" si="6"/>
        <v>67.449217844500012</v>
      </c>
      <c r="F34" s="2">
        <f t="shared" si="2"/>
        <v>14.591037123094782</v>
      </c>
      <c r="G34" s="2">
        <f t="shared" si="3"/>
        <v>5.0457950293234681</v>
      </c>
      <c r="H34" s="2">
        <f t="shared" si="4"/>
        <v>19.636832152418251</v>
      </c>
      <c r="I34" s="2">
        <f t="shared" si="0"/>
        <v>1.034144</v>
      </c>
      <c r="J34" s="2">
        <f t="shared" si="1"/>
        <v>19.88550286632152</v>
      </c>
      <c r="K34" s="2">
        <f t="shared" si="7"/>
        <v>14.685709970763517</v>
      </c>
      <c r="L34" s="2">
        <f t="shared" si="8"/>
        <v>2.7616298632731313</v>
      </c>
    </row>
    <row r="35" spans="1:12" s="2" customFormat="1" x14ac:dyDescent="0.2">
      <c r="A35" s="1">
        <v>1.88</v>
      </c>
      <c r="B35" s="1">
        <v>24.225100000000001</v>
      </c>
      <c r="C35" s="2">
        <f t="shared" si="5"/>
        <v>4.4999999999999929E-2</v>
      </c>
      <c r="D35" s="2">
        <f t="shared" si="6"/>
        <v>69.702759344500009</v>
      </c>
      <c r="F35" s="2">
        <f t="shared" si="2"/>
        <v>14.45737936826727</v>
      </c>
      <c r="G35" s="2">
        <f t="shared" si="3"/>
        <v>5.4272800130953307</v>
      </c>
      <c r="H35" s="2">
        <f t="shared" si="4"/>
        <v>19.884659381362603</v>
      </c>
      <c r="I35" s="2">
        <f t="shared" si="0"/>
        <v>0.96900400000000009</v>
      </c>
      <c r="J35" s="2">
        <f t="shared" si="1"/>
        <v>20.058277006108099</v>
      </c>
      <c r="K35" s="2">
        <f t="shared" si="7"/>
        <v>15.992888712874807</v>
      </c>
      <c r="L35" s="2">
        <f t="shared" si="8"/>
        <v>3.2329182401819767</v>
      </c>
    </row>
    <row r="36" spans="1:12" s="2" customFormat="1" x14ac:dyDescent="0.2">
      <c r="A36" s="1">
        <v>1.96</v>
      </c>
      <c r="B36" s="1">
        <v>24.185300000000002</v>
      </c>
      <c r="C36" s="2">
        <f t="shared" si="5"/>
        <v>4.0000000000000036E-2</v>
      </c>
      <c r="D36" s="2">
        <f t="shared" si="6"/>
        <v>71.639175344500018</v>
      </c>
      <c r="F36" s="2">
        <f t="shared" si="2"/>
        <v>14.329779830472759</v>
      </c>
      <c r="G36" s="2">
        <f t="shared" si="3"/>
        <v>5.7537027669150467</v>
      </c>
      <c r="H36" s="2">
        <f t="shared" si="4"/>
        <v>20.083482597387807</v>
      </c>
      <c r="I36" s="2">
        <f t="shared" si="0"/>
        <v>0.96741200000000005</v>
      </c>
      <c r="J36" s="2">
        <f t="shared" si="1"/>
        <v>20.247555293492294</v>
      </c>
      <c r="K36" s="2">
        <f t="shared" si="7"/>
        <v>17.14437508082441</v>
      </c>
      <c r="L36" s="2">
        <f t="shared" si="8"/>
        <v>3.6801575513823921</v>
      </c>
    </row>
    <row r="37" spans="1:12" s="2" customFormat="1" x14ac:dyDescent="0.2">
      <c r="A37" s="1">
        <v>2.04</v>
      </c>
      <c r="B37" s="1">
        <v>23.708600000000001</v>
      </c>
      <c r="C37" s="2">
        <f t="shared" si="5"/>
        <v>4.0000000000000036E-2</v>
      </c>
      <c r="D37" s="2">
        <f t="shared" si="6"/>
        <v>73.554931344500019</v>
      </c>
      <c r="F37" s="2">
        <f t="shared" si="2"/>
        <v>14.210498418862151</v>
      </c>
      <c r="G37" s="2">
        <f t="shared" si="3"/>
        <v>6.0684810135389577</v>
      </c>
      <c r="H37" s="2">
        <f t="shared" si="4"/>
        <v>20.278979432401108</v>
      </c>
      <c r="I37" s="2">
        <f t="shared" si="0"/>
        <v>0.94834400000000008</v>
      </c>
      <c r="J37" s="2">
        <f t="shared" si="1"/>
        <v>20.416164255105063</v>
      </c>
      <c r="K37" s="2">
        <f t="shared" si="7"/>
        <v>18.285986210797809</v>
      </c>
      <c r="L37" s="2">
        <f t="shared" si="8"/>
        <v>4.1530449026005529</v>
      </c>
    </row>
    <row r="38" spans="1:12" s="2" customFormat="1" x14ac:dyDescent="0.2">
      <c r="A38" s="1">
        <v>2.12</v>
      </c>
      <c r="B38" s="1">
        <v>22.217099999999999</v>
      </c>
      <c r="C38" s="2">
        <f t="shared" si="5"/>
        <v>4.0000000000000036E-2</v>
      </c>
      <c r="D38" s="2">
        <f t="shared" si="6"/>
        <v>75.391959344500023</v>
      </c>
      <c r="F38" s="2">
        <f t="shared" si="2"/>
        <v>14.076269190179604</v>
      </c>
      <c r="G38" s="2">
        <f t="shared" si="3"/>
        <v>6.3717860900406711</v>
      </c>
      <c r="H38" s="2">
        <f t="shared" si="4"/>
        <v>20.448055280220274</v>
      </c>
      <c r="I38" s="2">
        <f t="shared" si="0"/>
        <v>0.88868399999999992</v>
      </c>
      <c r="J38" s="2">
        <f t="shared" si="1"/>
        <v>20.518817069011462</v>
      </c>
      <c r="K38" s="2">
        <f t="shared" si="7"/>
        <v>19.41745691515948</v>
      </c>
      <c r="L38" s="2">
        <f t="shared" si="8"/>
        <v>4.6506555867437385</v>
      </c>
    </row>
    <row r="39" spans="1:12" s="2" customFormat="1" x14ac:dyDescent="0.2">
      <c r="A39" s="1">
        <v>2.21</v>
      </c>
      <c r="B39" s="1">
        <v>21.426300000000001</v>
      </c>
      <c r="C39" s="2">
        <f t="shared" si="5"/>
        <v>4.4999999999999929E-2</v>
      </c>
      <c r="D39" s="2">
        <f t="shared" si="6"/>
        <v>77.355912344500027</v>
      </c>
      <c r="F39" s="2">
        <f t="shared" si="2"/>
        <v>13.905062014537398</v>
      </c>
      <c r="G39" s="2">
        <f t="shared" si="3"/>
        <v>6.698994513576741</v>
      </c>
      <c r="H39" s="2">
        <f t="shared" si="4"/>
        <v>20.604056528114139</v>
      </c>
      <c r="I39" s="2">
        <f t="shared" si="0"/>
        <v>0.85705200000000004</v>
      </c>
      <c r="J39" s="2">
        <f t="shared" si="1"/>
        <v>20.636946266989572</v>
      </c>
      <c r="K39" s="2">
        <f t="shared" si="7"/>
        <v>20.676616819371745</v>
      </c>
      <c r="L39" s="2">
        <f t="shared" si="8"/>
        <v>5.2388407139065212</v>
      </c>
    </row>
    <row r="40" spans="1:12" s="2" customFormat="1" x14ac:dyDescent="0.2">
      <c r="A40" s="1">
        <v>2.29</v>
      </c>
      <c r="B40" s="1">
        <v>20.536300000000001</v>
      </c>
      <c r="C40" s="2">
        <f t="shared" si="5"/>
        <v>4.0000000000000036E-2</v>
      </c>
      <c r="D40" s="2">
        <f t="shared" si="6"/>
        <v>79.034416344500031</v>
      </c>
      <c r="F40" s="2">
        <f t="shared" si="2"/>
        <v>13.74517057050948</v>
      </c>
      <c r="G40" s="2">
        <f t="shared" si="3"/>
        <v>6.9772829059037269</v>
      </c>
      <c r="H40" s="2">
        <f t="shared" si="4"/>
        <v>20.722453476413207</v>
      </c>
      <c r="I40" s="2">
        <f t="shared" si="0"/>
        <v>0.82145200000000007</v>
      </c>
      <c r="J40" s="2">
        <f t="shared" si="1"/>
        <v>20.715007337356678</v>
      </c>
      <c r="K40" s="2">
        <f t="shared" si="7"/>
        <v>21.782626122773621</v>
      </c>
      <c r="L40" s="2">
        <f t="shared" si="8"/>
        <v>5.7858918106857402</v>
      </c>
    </row>
    <row r="41" spans="1:12" s="2" customFormat="1" x14ac:dyDescent="0.2">
      <c r="A41" s="1">
        <v>2.38</v>
      </c>
      <c r="B41" s="1">
        <v>21.426400000000001</v>
      </c>
      <c r="C41" s="2">
        <f t="shared" si="5"/>
        <v>4.4999999999999929E-2</v>
      </c>
      <c r="D41" s="2">
        <f t="shared" si="6"/>
        <v>80.922737844500034</v>
      </c>
      <c r="F41" s="2">
        <f t="shared" si="2"/>
        <v>13.586016405712618</v>
      </c>
      <c r="G41" s="2">
        <f t="shared" si="3"/>
        <v>7.2768139637355933</v>
      </c>
      <c r="H41" s="2">
        <f t="shared" si="4"/>
        <v>20.862830369448211</v>
      </c>
      <c r="I41" s="2">
        <f t="shared" si="0"/>
        <v>0.85705600000000004</v>
      </c>
      <c r="J41" s="2">
        <f t="shared" si="1"/>
        <v>20.885373154670283</v>
      </c>
      <c r="K41" s="2">
        <f t="shared" si="7"/>
        <v>23.012529536703614</v>
      </c>
      <c r="L41" s="2">
        <f t="shared" si="8"/>
        <v>6.4273261698195086</v>
      </c>
    </row>
    <row r="42" spans="1:12" s="2" customFormat="1" x14ac:dyDescent="0.2">
      <c r="A42" s="1">
        <v>2.46</v>
      </c>
      <c r="B42" s="1">
        <v>21.7455</v>
      </c>
      <c r="C42" s="2">
        <f t="shared" si="5"/>
        <v>4.0000000000000036E-2</v>
      </c>
      <c r="D42" s="2">
        <f t="shared" si="6"/>
        <v>82.649613844500038</v>
      </c>
      <c r="F42" s="2">
        <f t="shared" si="2"/>
        <v>13.480094547019576</v>
      </c>
      <c r="G42" s="2">
        <f t="shared" si="3"/>
        <v>7.5321640033739925</v>
      </c>
      <c r="H42" s="2">
        <f t="shared" si="4"/>
        <v>21.012258550393568</v>
      </c>
      <c r="I42" s="2">
        <f t="shared" si="0"/>
        <v>0.86982000000000004</v>
      </c>
      <c r="J42" s="2">
        <f t="shared" si="1"/>
        <v>21.041588208377824</v>
      </c>
      <c r="K42" s="2">
        <f t="shared" si="7"/>
        <v>24.095173974812901</v>
      </c>
      <c r="L42" s="2">
        <f t="shared" si="8"/>
        <v>7.0196852885038927</v>
      </c>
    </row>
    <row r="43" spans="1:12" s="2" customFormat="1" x14ac:dyDescent="0.2">
      <c r="A43" s="1">
        <v>2.54</v>
      </c>
      <c r="B43" s="1">
        <v>22.527699999999999</v>
      </c>
      <c r="C43" s="2">
        <f t="shared" si="5"/>
        <v>4.0000000000000036E-2</v>
      </c>
      <c r="D43" s="2">
        <f t="shared" si="6"/>
        <v>84.420541844500036</v>
      </c>
      <c r="F43" s="2">
        <f t="shared" si="2"/>
        <v>13.404354580707469</v>
      </c>
      <c r="G43" s="2">
        <f t="shared" si="3"/>
        <v>7.7785861871315607</v>
      </c>
      <c r="H43" s="2">
        <f t="shared" si="4"/>
        <v>21.182940767839028</v>
      </c>
      <c r="I43" s="2">
        <f t="shared" si="0"/>
        <v>0.90110800000000002</v>
      </c>
      <c r="J43" s="2">
        <f t="shared" si="1"/>
        <v>21.236731137125467</v>
      </c>
      <c r="K43" s="2">
        <f t="shared" si="7"/>
        <v>25.170551939921985</v>
      </c>
      <c r="L43" s="2">
        <f t="shared" si="8"/>
        <v>7.6321152961241152</v>
      </c>
    </row>
    <row r="44" spans="1:12" s="2" customFormat="1" x14ac:dyDescent="0.2">
      <c r="A44" s="1">
        <v>2.62</v>
      </c>
      <c r="B44" s="1">
        <v>19.891100000000002</v>
      </c>
      <c r="C44" s="2">
        <f t="shared" si="5"/>
        <v>4.0000000000000036E-2</v>
      </c>
      <c r="D44" s="2">
        <f t="shared" si="6"/>
        <v>86.11729384450004</v>
      </c>
      <c r="F44" s="2">
        <f t="shared" si="2"/>
        <v>13.31084895039521</v>
      </c>
      <c r="G44" s="2">
        <f t="shared" si="3"/>
        <v>8.0164885468217619</v>
      </c>
      <c r="H44" s="2">
        <f t="shared" si="4"/>
        <v>21.327337497216973</v>
      </c>
      <c r="I44" s="2">
        <f t="shared" ref="I44:I75" si="9">Vb*B44</f>
        <v>0.79564400000000013</v>
      </c>
      <c r="J44" s="2">
        <f t="shared" ref="J44:J75" si="10">I44+(1-Vb)*(H44)</f>
        <v>21.269887997328293</v>
      </c>
      <c r="K44" s="2">
        <f t="shared" si="7"/>
        <v>26.239160081166094</v>
      </c>
      <c r="L44" s="2">
        <f t="shared" si="8"/>
        <v>8.2639182854822479</v>
      </c>
    </row>
    <row r="45" spans="1:12" s="2" customFormat="1" x14ac:dyDescent="0.2">
      <c r="A45" s="1">
        <v>2.71</v>
      </c>
      <c r="B45" s="1">
        <v>20.9041</v>
      </c>
      <c r="C45" s="2">
        <f t="shared" si="5"/>
        <v>4.4999999999999929E-2</v>
      </c>
      <c r="D45" s="2">
        <f t="shared" si="6"/>
        <v>87.953077844500044</v>
      </c>
      <c r="F45" s="2">
        <f t="shared" ref="F45:F76" si="11">(K1r*D45-(k2r+k3r/(1+k4r*C45))*(K44+F44*C45)+(k4r/(1+k4r*C45))*(L44+G44*C45))/(1+(k2r+k3r/(1+k4r*C45))*C45)</f>
        <v>13.191724759330548</v>
      </c>
      <c r="G45" s="2">
        <f t="shared" ref="G45:G76" si="12">(k3r*K45-k4r*(L44+G44*C45))/(1+k4r*C45)</f>
        <v>8.2736184294175956</v>
      </c>
      <c r="H45" s="2">
        <f t="shared" si="4"/>
        <v>21.465343188748143</v>
      </c>
      <c r="I45" s="2">
        <f t="shared" si="9"/>
        <v>0.83616400000000002</v>
      </c>
      <c r="J45" s="2">
        <f t="shared" si="10"/>
        <v>21.442893461198217</v>
      </c>
      <c r="K45" s="2">
        <f t="shared" si="7"/>
        <v>27.431775898103751</v>
      </c>
      <c r="L45" s="2">
        <f t="shared" si="8"/>
        <v>8.996973099413017</v>
      </c>
    </row>
    <row r="46" spans="1:12" s="2" customFormat="1" x14ac:dyDescent="0.2">
      <c r="A46" s="1">
        <v>2.79</v>
      </c>
      <c r="B46" s="1">
        <v>21.282</v>
      </c>
      <c r="C46" s="2">
        <f t="shared" si="5"/>
        <v>4.0000000000000036E-2</v>
      </c>
      <c r="D46" s="2">
        <f t="shared" si="6"/>
        <v>89.640521844500043</v>
      </c>
      <c r="F46" s="2">
        <f t="shared" si="11"/>
        <v>13.12066084548424</v>
      </c>
      <c r="G46" s="2">
        <f t="shared" si="12"/>
        <v>8.4934122311676088</v>
      </c>
      <c r="H46" s="2">
        <f t="shared" si="4"/>
        <v>21.614073076651849</v>
      </c>
      <c r="I46" s="2">
        <f t="shared" si="9"/>
        <v>0.85128000000000004</v>
      </c>
      <c r="J46" s="2">
        <f t="shared" si="10"/>
        <v>21.600790153585773</v>
      </c>
      <c r="K46" s="2">
        <f t="shared" si="7"/>
        <v>28.484271322296344</v>
      </c>
      <c r="L46" s="2">
        <f t="shared" si="8"/>
        <v>9.6676543258364251</v>
      </c>
    </row>
    <row r="47" spans="1:12" s="2" customFormat="1" x14ac:dyDescent="0.2">
      <c r="A47" s="1">
        <v>2.88</v>
      </c>
      <c r="B47" s="1">
        <v>20.375399999999999</v>
      </c>
      <c r="C47" s="2">
        <f t="shared" si="5"/>
        <v>4.4999999999999929E-2</v>
      </c>
      <c r="D47" s="2">
        <f t="shared" si="6"/>
        <v>91.515104844500044</v>
      </c>
      <c r="F47" s="2">
        <f t="shared" si="11"/>
        <v>13.043390655080072</v>
      </c>
      <c r="G47" s="2">
        <f t="shared" si="12"/>
        <v>8.7318244628090831</v>
      </c>
      <c r="H47" s="2">
        <f t="shared" si="4"/>
        <v>21.775215117889154</v>
      </c>
      <c r="I47" s="2">
        <f t="shared" si="9"/>
        <v>0.81501599999999996</v>
      </c>
      <c r="J47" s="2">
        <f t="shared" si="10"/>
        <v>21.719222513173587</v>
      </c>
      <c r="K47" s="2">
        <f t="shared" si="7"/>
        <v>29.661653639821736</v>
      </c>
      <c r="L47" s="2">
        <f t="shared" si="8"/>
        <v>10.442789977065376</v>
      </c>
    </row>
    <row r="48" spans="1:12" s="2" customFormat="1" x14ac:dyDescent="0.2">
      <c r="A48" s="1">
        <v>2.96</v>
      </c>
      <c r="B48" s="1">
        <v>20.344000000000001</v>
      </c>
      <c r="C48" s="2">
        <f t="shared" si="5"/>
        <v>4.0000000000000036E-2</v>
      </c>
      <c r="D48" s="2">
        <f t="shared" si="6"/>
        <v>93.143880844500046</v>
      </c>
      <c r="F48" s="2">
        <f t="shared" si="11"/>
        <v>12.970418203377427</v>
      </c>
      <c r="G48" s="2">
        <f t="shared" si="12"/>
        <v>8.9360311373425834</v>
      </c>
      <c r="H48" s="2">
        <f t="shared" si="4"/>
        <v>21.906449340720009</v>
      </c>
      <c r="I48" s="2">
        <f t="shared" si="9"/>
        <v>0.81376000000000004</v>
      </c>
      <c r="J48" s="2">
        <f t="shared" si="10"/>
        <v>21.843951367091208</v>
      </c>
      <c r="K48" s="2">
        <f t="shared" si="7"/>
        <v>30.702205994160039</v>
      </c>
      <c r="L48" s="2">
        <f t="shared" si="8"/>
        <v>11.149504201071442</v>
      </c>
    </row>
    <row r="49" spans="1:12" s="2" customFormat="1" x14ac:dyDescent="0.2">
      <c r="A49" s="1">
        <v>3.04</v>
      </c>
      <c r="B49" s="1">
        <v>20.9376</v>
      </c>
      <c r="C49" s="2">
        <f t="shared" si="5"/>
        <v>4.0000000000000036E-2</v>
      </c>
      <c r="D49" s="2">
        <f t="shared" si="6"/>
        <v>94.795144844500044</v>
      </c>
      <c r="F49" s="2">
        <f t="shared" si="11"/>
        <v>12.915851027077554</v>
      </c>
      <c r="G49" s="2">
        <f t="shared" si="12"/>
        <v>9.1333785290333527</v>
      </c>
      <c r="H49" s="2">
        <f t="shared" si="4"/>
        <v>22.049229556110909</v>
      </c>
      <c r="I49" s="2">
        <f t="shared" si="9"/>
        <v>0.83750400000000003</v>
      </c>
      <c r="J49" s="2">
        <f t="shared" si="10"/>
        <v>22.004764373866472</v>
      </c>
      <c r="K49" s="2">
        <f t="shared" si="7"/>
        <v>31.73765676337824</v>
      </c>
      <c r="L49" s="2">
        <f t="shared" si="8"/>
        <v>11.872280587726481</v>
      </c>
    </row>
    <row r="50" spans="1:12" s="2" customFormat="1" x14ac:dyDescent="0.2">
      <c r="A50" s="1">
        <v>3.12</v>
      </c>
      <c r="B50" s="1">
        <v>20.201899999999998</v>
      </c>
      <c r="C50" s="2">
        <f t="shared" si="5"/>
        <v>4.0000000000000036E-2</v>
      </c>
      <c r="D50" s="2">
        <f t="shared" si="6"/>
        <v>96.440724844500039</v>
      </c>
      <c r="F50" s="2">
        <f t="shared" si="11"/>
        <v>12.867380243911693</v>
      </c>
      <c r="G50" s="2">
        <f t="shared" si="12"/>
        <v>9.3244166867794256</v>
      </c>
      <c r="H50" s="2">
        <f t="shared" si="4"/>
        <v>22.191796930691119</v>
      </c>
      <c r="I50" s="2">
        <f t="shared" si="9"/>
        <v>0.80807599999999991</v>
      </c>
      <c r="J50" s="2">
        <f t="shared" si="10"/>
        <v>22.112201053463473</v>
      </c>
      <c r="K50" s="2">
        <f t="shared" si="7"/>
        <v>32.768986014217809</v>
      </c>
      <c r="L50" s="2">
        <f t="shared" si="8"/>
        <v>12.610592396358992</v>
      </c>
    </row>
    <row r="51" spans="1:12" s="2" customFormat="1" x14ac:dyDescent="0.2">
      <c r="A51" s="1">
        <v>3.21</v>
      </c>
      <c r="B51" s="1">
        <v>20.266999999999999</v>
      </c>
      <c r="C51" s="2">
        <f t="shared" si="5"/>
        <v>4.4999999999999929E-2</v>
      </c>
      <c r="D51" s="2">
        <f t="shared" si="6"/>
        <v>98.261825344500039</v>
      </c>
      <c r="F51" s="2">
        <f t="shared" si="11"/>
        <v>12.810431437638378</v>
      </c>
      <c r="G51" s="2">
        <f t="shared" si="12"/>
        <v>9.5320549302178623</v>
      </c>
      <c r="H51" s="2">
        <f t="shared" si="4"/>
        <v>22.342486367856239</v>
      </c>
      <c r="I51" s="2">
        <f t="shared" si="9"/>
        <v>0.81067999999999996</v>
      </c>
      <c r="J51" s="2">
        <f t="shared" si="10"/>
        <v>22.259466913141988</v>
      </c>
      <c r="K51" s="2">
        <f t="shared" si="7"/>
        <v>33.924487539887558</v>
      </c>
      <c r="L51" s="2">
        <f t="shared" si="8"/>
        <v>13.459133619123868</v>
      </c>
    </row>
    <row r="52" spans="1:12" s="2" customFormat="1" x14ac:dyDescent="0.2">
      <c r="A52" s="1">
        <v>3.29</v>
      </c>
      <c r="B52" s="1">
        <v>19.545000000000002</v>
      </c>
      <c r="C52" s="2">
        <f t="shared" si="5"/>
        <v>4.0000000000000036E-2</v>
      </c>
      <c r="D52" s="2">
        <f t="shared" si="6"/>
        <v>99.854305344500034</v>
      </c>
      <c r="F52" s="2">
        <f t="shared" si="11"/>
        <v>12.757872054028896</v>
      </c>
      <c r="G52" s="2">
        <f t="shared" si="12"/>
        <v>9.7102402439939972</v>
      </c>
      <c r="H52" s="2">
        <f t="shared" si="4"/>
        <v>22.468112298022895</v>
      </c>
      <c r="I52" s="2">
        <f t="shared" si="9"/>
        <v>0.78180000000000005</v>
      </c>
      <c r="J52" s="2">
        <f t="shared" si="10"/>
        <v>22.351187806101979</v>
      </c>
      <c r="K52" s="2">
        <f t="shared" si="7"/>
        <v>34.947219679554252</v>
      </c>
      <c r="L52" s="2">
        <f t="shared" si="8"/>
        <v>14.228825426092344</v>
      </c>
    </row>
    <row r="53" spans="1:12" s="2" customFormat="1" x14ac:dyDescent="0.2">
      <c r="A53" s="1">
        <v>3.38</v>
      </c>
      <c r="B53" s="1">
        <v>19.253599999999999</v>
      </c>
      <c r="C53" s="2">
        <f t="shared" si="5"/>
        <v>4.4999999999999929E-2</v>
      </c>
      <c r="D53" s="2">
        <f t="shared" si="6"/>
        <v>101.60024234450003</v>
      </c>
      <c r="F53" s="2">
        <f t="shared" si="11"/>
        <v>12.690378509344715</v>
      </c>
      <c r="G53" s="2">
        <f t="shared" si="12"/>
        <v>9.9035229510022731</v>
      </c>
      <c r="H53" s="2">
        <f t="shared" si="4"/>
        <v>22.593901460346988</v>
      </c>
      <c r="I53" s="2">
        <f t="shared" si="9"/>
        <v>0.77014399999999994</v>
      </c>
      <c r="J53" s="2">
        <f t="shared" si="10"/>
        <v>22.460289401933107</v>
      </c>
      <c r="K53" s="2">
        <f t="shared" si="7"/>
        <v>36.092390954906065</v>
      </c>
      <c r="L53" s="2">
        <f t="shared" si="8"/>
        <v>15.111444769867175</v>
      </c>
    </row>
    <row r="54" spans="1:12" s="2" customFormat="1" x14ac:dyDescent="0.2">
      <c r="A54" s="1">
        <v>3.46</v>
      </c>
      <c r="B54" s="1">
        <v>20.6816</v>
      </c>
      <c r="C54" s="2">
        <f t="shared" si="5"/>
        <v>4.0000000000000036E-2</v>
      </c>
      <c r="D54" s="2">
        <f t="shared" si="6"/>
        <v>103.19765034450003</v>
      </c>
      <c r="F54" s="2">
        <f t="shared" si="11"/>
        <v>12.656528126671615</v>
      </c>
      <c r="G54" s="2">
        <f t="shared" si="12"/>
        <v>10.06939840095505</v>
      </c>
      <c r="H54" s="2">
        <f t="shared" si="4"/>
        <v>22.725926527626665</v>
      </c>
      <c r="I54" s="2">
        <f t="shared" si="9"/>
        <v>0.827264</v>
      </c>
      <c r="J54" s="2">
        <f t="shared" si="10"/>
        <v>22.644153466521598</v>
      </c>
      <c r="K54" s="2">
        <f t="shared" si="7"/>
        <v>37.106267220346723</v>
      </c>
      <c r="L54" s="2">
        <f t="shared" si="8"/>
        <v>15.910361623945469</v>
      </c>
    </row>
    <row r="55" spans="1:12" s="2" customFormat="1" x14ac:dyDescent="0.2">
      <c r="A55" s="1">
        <v>4.5199999999999996</v>
      </c>
      <c r="B55" s="1">
        <v>16.7987</v>
      </c>
      <c r="C55" s="2">
        <f t="shared" si="5"/>
        <v>0.5299999999999998</v>
      </c>
      <c r="D55" s="2">
        <f t="shared" si="6"/>
        <v>123.06220934450002</v>
      </c>
      <c r="F55" s="2">
        <f t="shared" si="11"/>
        <v>12.221750701627956</v>
      </c>
      <c r="G55" s="2">
        <f t="shared" si="12"/>
        <v>11.857255536499313</v>
      </c>
      <c r="H55" s="2">
        <f t="shared" si="4"/>
        <v>24.07900623812727</v>
      </c>
      <c r="I55" s="2">
        <f t="shared" si="9"/>
        <v>0.67194799999999999</v>
      </c>
      <c r="J55" s="2">
        <f t="shared" si="10"/>
        <v>23.787793988602179</v>
      </c>
      <c r="K55" s="2">
        <f t="shared" si="7"/>
        <v>50.291754999345493</v>
      </c>
      <c r="L55" s="2">
        <f t="shared" si="8"/>
        <v>27.531488210796276</v>
      </c>
    </row>
    <row r="56" spans="1:12" s="2" customFormat="1" x14ac:dyDescent="0.2">
      <c r="A56" s="1">
        <v>7.48</v>
      </c>
      <c r="B56" s="1">
        <v>13.0755</v>
      </c>
      <c r="C56" s="2">
        <f t="shared" si="5"/>
        <v>1.4800000000000004</v>
      </c>
      <c r="D56" s="2">
        <f t="shared" si="6"/>
        <v>167.27602534450003</v>
      </c>
      <c r="F56" s="2">
        <f t="shared" si="11"/>
        <v>10.764939542500974</v>
      </c>
      <c r="G56" s="2">
        <f t="shared" si="12"/>
        <v>13.98944231497088</v>
      </c>
      <c r="H56" s="2">
        <f t="shared" si="4"/>
        <v>24.754381857471856</v>
      </c>
      <c r="I56" s="2">
        <f t="shared" si="9"/>
        <v>0.52302000000000004</v>
      </c>
      <c r="J56" s="2">
        <f t="shared" si="10"/>
        <v>24.287226583172981</v>
      </c>
      <c r="K56" s="2">
        <f t="shared" si="7"/>
        <v>84.312056560656316</v>
      </c>
      <c r="L56" s="2">
        <f t="shared" si="8"/>
        <v>65.784601030972169</v>
      </c>
    </row>
    <row r="57" spans="1:12" s="2" customFormat="1" x14ac:dyDescent="0.2">
      <c r="A57" s="1">
        <v>8</v>
      </c>
      <c r="B57" s="1">
        <v>12.8062</v>
      </c>
      <c r="C57" s="2">
        <f t="shared" si="5"/>
        <v>0.25999999999999979</v>
      </c>
      <c r="D57" s="2">
        <f t="shared" si="6"/>
        <v>174.00526734450003</v>
      </c>
      <c r="F57" s="2">
        <f t="shared" si="11"/>
        <v>10.634618601997774</v>
      </c>
      <c r="G57" s="2">
        <f t="shared" si="12"/>
        <v>14.029517496689254</v>
      </c>
      <c r="H57" s="2">
        <f t="shared" si="4"/>
        <v>24.664136098687027</v>
      </c>
      <c r="I57" s="2">
        <f t="shared" si="9"/>
        <v>0.51224800000000004</v>
      </c>
      <c r="J57" s="2">
        <f t="shared" si="10"/>
        <v>24.189818654739547</v>
      </c>
      <c r="K57" s="2">
        <f t="shared" si="7"/>
        <v>89.875941678225985</v>
      </c>
      <c r="L57" s="2">
        <f t="shared" si="8"/>
        <v>73.069530582003793</v>
      </c>
    </row>
    <row r="58" spans="1:12" s="2" customFormat="1" x14ac:dyDescent="0.2">
      <c r="A58" s="1">
        <v>9</v>
      </c>
      <c r="B58" s="1">
        <v>12.324299999999999</v>
      </c>
      <c r="C58" s="2">
        <f t="shared" si="5"/>
        <v>0.5</v>
      </c>
      <c r="D58" s="2">
        <f t="shared" si="6"/>
        <v>186.57051734450002</v>
      </c>
      <c r="F58" s="2">
        <f t="shared" si="11"/>
        <v>10.402629052110106</v>
      </c>
      <c r="G58" s="2">
        <f t="shared" si="12"/>
        <v>14.028295133049957</v>
      </c>
      <c r="H58" s="2">
        <f t="shared" si="4"/>
        <v>24.430924185160062</v>
      </c>
      <c r="I58" s="2">
        <f t="shared" si="9"/>
        <v>0.49297199999999997</v>
      </c>
      <c r="J58" s="2">
        <f t="shared" si="10"/>
        <v>23.946659217753663</v>
      </c>
      <c r="K58" s="2">
        <f t="shared" si="7"/>
        <v>100.39456550527993</v>
      </c>
      <c r="L58" s="2">
        <f t="shared" si="8"/>
        <v>87.098436896873395</v>
      </c>
    </row>
    <row r="59" spans="1:12" s="2" customFormat="1" x14ac:dyDescent="0.2">
      <c r="A59" s="1">
        <v>10</v>
      </c>
      <c r="B59" s="1">
        <v>11.8733</v>
      </c>
      <c r="C59" s="2">
        <f t="shared" si="5"/>
        <v>0.5</v>
      </c>
      <c r="D59" s="2">
        <f t="shared" si="6"/>
        <v>198.66931734450003</v>
      </c>
      <c r="F59" s="2">
        <f t="shared" si="11"/>
        <v>10.177513457672022</v>
      </c>
      <c r="G59" s="2">
        <f t="shared" si="12"/>
        <v>13.94789510004251</v>
      </c>
      <c r="H59" s="2">
        <f t="shared" si="4"/>
        <v>24.125408557714533</v>
      </c>
      <c r="I59" s="2">
        <f t="shared" si="9"/>
        <v>0.47493200000000002</v>
      </c>
      <c r="J59" s="2">
        <f t="shared" si="10"/>
        <v>23.635324215405948</v>
      </c>
      <c r="K59" s="2">
        <f t="shared" si="7"/>
        <v>110.68463676017099</v>
      </c>
      <c r="L59" s="2">
        <f t="shared" si="8"/>
        <v>101.08653201341963</v>
      </c>
    </row>
    <row r="60" spans="1:12" s="2" customFormat="1" x14ac:dyDescent="0.2">
      <c r="A60" s="1">
        <v>11</v>
      </c>
      <c r="B60" s="1">
        <v>11.451000000000001</v>
      </c>
      <c r="C60" s="2">
        <f t="shared" si="5"/>
        <v>0.5</v>
      </c>
      <c r="D60" s="2">
        <f t="shared" si="6"/>
        <v>210.33146734450003</v>
      </c>
      <c r="F60" s="2">
        <f t="shared" si="11"/>
        <v>9.9490443943330966</v>
      </c>
      <c r="G60" s="2">
        <f t="shared" si="12"/>
        <v>13.809584700380137</v>
      </c>
      <c r="H60" s="2">
        <f t="shared" si="4"/>
        <v>23.758629094713235</v>
      </c>
      <c r="I60" s="2">
        <f t="shared" si="9"/>
        <v>0.45804</v>
      </c>
      <c r="J60" s="2">
        <f t="shared" si="10"/>
        <v>23.266323930924706</v>
      </c>
      <c r="K60" s="2">
        <f t="shared" si="7"/>
        <v>120.74791568617354</v>
      </c>
      <c r="L60" s="2">
        <f t="shared" si="8"/>
        <v>114.96527191363096</v>
      </c>
    </row>
    <row r="61" spans="1:12" s="2" customFormat="1" x14ac:dyDescent="0.2">
      <c r="A61" s="1">
        <v>12</v>
      </c>
      <c r="B61" s="1">
        <v>11.0556</v>
      </c>
      <c r="C61" s="2">
        <f t="shared" si="5"/>
        <v>0.5</v>
      </c>
      <c r="D61" s="2">
        <f t="shared" si="6"/>
        <v>221.58476734450002</v>
      </c>
      <c r="F61" s="2">
        <f t="shared" si="11"/>
        <v>9.7164185168609105</v>
      </c>
      <c r="G61" s="2">
        <f t="shared" si="12"/>
        <v>13.627164850053845</v>
      </c>
      <c r="H61" s="2">
        <f t="shared" si="4"/>
        <v>23.343583366914757</v>
      </c>
      <c r="I61" s="2">
        <f t="shared" si="9"/>
        <v>0.44222400000000001</v>
      </c>
      <c r="J61" s="2">
        <f t="shared" si="10"/>
        <v>22.852064032238165</v>
      </c>
      <c r="K61" s="2">
        <f t="shared" si="7"/>
        <v>130.58064714177056</v>
      </c>
      <c r="L61" s="2">
        <f t="shared" si="8"/>
        <v>128.68364668884794</v>
      </c>
    </row>
    <row r="62" spans="1:12" s="2" customFormat="1" x14ac:dyDescent="0.2">
      <c r="A62" s="1">
        <v>13</v>
      </c>
      <c r="B62" s="1">
        <v>10.6853</v>
      </c>
      <c r="C62" s="2">
        <f t="shared" si="5"/>
        <v>0.5</v>
      </c>
      <c r="D62" s="2">
        <f t="shared" si="6"/>
        <v>232.45521734450003</v>
      </c>
      <c r="F62" s="2">
        <f t="shared" si="11"/>
        <v>9.4813335709535878</v>
      </c>
      <c r="G62" s="2">
        <f t="shared" si="12"/>
        <v>13.410991774007524</v>
      </c>
      <c r="H62" s="2">
        <f t="shared" si="4"/>
        <v>22.892325344961112</v>
      </c>
      <c r="I62" s="2">
        <f t="shared" si="9"/>
        <v>0.42741200000000001</v>
      </c>
      <c r="J62" s="2">
        <f t="shared" si="10"/>
        <v>22.404044331162666</v>
      </c>
      <c r="K62" s="2">
        <f t="shared" si="7"/>
        <v>140.17952318567779</v>
      </c>
      <c r="L62" s="2">
        <f t="shared" si="8"/>
        <v>142.20272500087862</v>
      </c>
    </row>
    <row r="63" spans="1:12" s="2" customFormat="1" x14ac:dyDescent="0.2">
      <c r="A63" s="1">
        <v>14</v>
      </c>
      <c r="B63" s="1">
        <v>10.3383</v>
      </c>
      <c r="C63" s="2">
        <f t="shared" si="5"/>
        <v>0.5</v>
      </c>
      <c r="D63" s="2">
        <f t="shared" si="6"/>
        <v>242.96701734450002</v>
      </c>
      <c r="F63" s="2">
        <f t="shared" si="11"/>
        <v>9.245868105623817</v>
      </c>
      <c r="G63" s="2">
        <f t="shared" si="12"/>
        <v>13.169376820192948</v>
      </c>
      <c r="H63" s="2">
        <f t="shared" si="4"/>
        <v>22.415244925816765</v>
      </c>
      <c r="I63" s="2">
        <f t="shared" si="9"/>
        <v>0.41353200000000001</v>
      </c>
      <c r="J63" s="2">
        <f t="shared" si="10"/>
        <v>21.932167128784094</v>
      </c>
      <c r="K63" s="2">
        <f t="shared" si="7"/>
        <v>149.5431240239665</v>
      </c>
      <c r="L63" s="2">
        <f t="shared" si="8"/>
        <v>155.49290929797885</v>
      </c>
    </row>
    <row r="64" spans="1:12" s="2" customFormat="1" x14ac:dyDescent="0.2">
      <c r="A64" s="1">
        <v>15</v>
      </c>
      <c r="B64" s="1">
        <v>10.013</v>
      </c>
      <c r="C64" s="2">
        <f t="shared" si="5"/>
        <v>0.5</v>
      </c>
      <c r="D64" s="2">
        <f t="shared" si="6"/>
        <v>253.14266734450001</v>
      </c>
      <c r="F64" s="2">
        <f t="shared" si="11"/>
        <v>9.011908192997657</v>
      </c>
      <c r="G64" s="2">
        <f t="shared" si="12"/>
        <v>12.909152658163745</v>
      </c>
      <c r="H64" s="2">
        <f t="shared" si="4"/>
        <v>21.9210608511614</v>
      </c>
      <c r="I64" s="2">
        <f t="shared" si="9"/>
        <v>0.40051999999999999</v>
      </c>
      <c r="J64" s="2">
        <f t="shared" si="10"/>
        <v>21.444738417114944</v>
      </c>
      <c r="K64" s="2">
        <f t="shared" si="7"/>
        <v>158.67201217327724</v>
      </c>
      <c r="L64" s="2">
        <f t="shared" si="8"/>
        <v>168.5321740371572</v>
      </c>
    </row>
    <row r="65" spans="1:12" s="2" customFormat="1" x14ac:dyDescent="0.2">
      <c r="A65" s="1">
        <v>16</v>
      </c>
      <c r="B65" s="1">
        <v>9.7080199999999994</v>
      </c>
      <c r="C65" s="2">
        <f t="shared" si="5"/>
        <v>0.5</v>
      </c>
      <c r="D65" s="2">
        <f t="shared" si="6"/>
        <v>263.00317734449999</v>
      </c>
      <c r="F65" s="2">
        <f t="shared" si="11"/>
        <v>8.7810501223267536</v>
      </c>
      <c r="G65" s="2">
        <f t="shared" si="12"/>
        <v>12.635975150003537</v>
      </c>
      <c r="H65" s="2">
        <f t="shared" si="4"/>
        <v>21.417025272330292</v>
      </c>
      <c r="I65" s="2">
        <f t="shared" si="9"/>
        <v>0.38832079999999997</v>
      </c>
      <c r="J65" s="2">
        <f t="shared" si="10"/>
        <v>20.94866506143708</v>
      </c>
      <c r="K65" s="2">
        <f t="shared" si="7"/>
        <v>167.56849133093945</v>
      </c>
      <c r="L65" s="2">
        <f t="shared" si="8"/>
        <v>181.30473794124083</v>
      </c>
    </row>
    <row r="66" spans="1:12" s="2" customFormat="1" x14ac:dyDescent="0.2">
      <c r="A66" s="1">
        <v>17</v>
      </c>
      <c r="B66" s="1">
        <v>9.42197</v>
      </c>
      <c r="C66" s="2">
        <f t="shared" si="5"/>
        <v>0.5</v>
      </c>
      <c r="D66" s="2">
        <f t="shared" si="6"/>
        <v>272.5681723445</v>
      </c>
      <c r="F66" s="2">
        <f t="shared" si="11"/>
        <v>8.5545868403313108</v>
      </c>
      <c r="G66" s="2">
        <f t="shared" si="12"/>
        <v>12.354527191334448</v>
      </c>
      <c r="H66" s="2">
        <f t="shared" si="4"/>
        <v>20.909114031665759</v>
      </c>
      <c r="I66" s="2">
        <f t="shared" si="9"/>
        <v>0.37687880000000001</v>
      </c>
      <c r="J66" s="2">
        <f t="shared" si="10"/>
        <v>20.449628270399128</v>
      </c>
      <c r="K66" s="2">
        <f t="shared" si="7"/>
        <v>176.23630981226847</v>
      </c>
      <c r="L66" s="2">
        <f t="shared" si="8"/>
        <v>193.79998911190984</v>
      </c>
    </row>
    <row r="67" spans="1:12" s="2" customFormat="1" x14ac:dyDescent="0.2">
      <c r="A67" s="1">
        <v>18</v>
      </c>
      <c r="B67" s="1">
        <v>9.1535399999999996</v>
      </c>
      <c r="C67" s="2">
        <f t="shared" si="5"/>
        <v>0.5</v>
      </c>
      <c r="D67" s="2">
        <f t="shared" si="6"/>
        <v>281.8559273445</v>
      </c>
      <c r="F67" s="2">
        <f t="shared" si="11"/>
        <v>8.3335201460274018</v>
      </c>
      <c r="G67" s="2">
        <f t="shared" si="12"/>
        <v>12.068669139048716</v>
      </c>
      <c r="H67" s="2">
        <f t="shared" si="4"/>
        <v>20.402189285076119</v>
      </c>
      <c r="I67" s="2">
        <f t="shared" si="9"/>
        <v>0.36614160000000001</v>
      </c>
      <c r="J67" s="2">
        <f t="shared" si="10"/>
        <v>19.952243313673073</v>
      </c>
      <c r="K67" s="2">
        <f t="shared" si="7"/>
        <v>184.68036330544783</v>
      </c>
      <c r="L67" s="2">
        <f t="shared" si="8"/>
        <v>206.01158727710143</v>
      </c>
    </row>
    <row r="68" spans="1:12" s="2" customFormat="1" x14ac:dyDescent="0.2">
      <c r="A68" s="1">
        <v>19</v>
      </c>
      <c r="B68" s="1">
        <v>8.9015599999999999</v>
      </c>
      <c r="C68" s="2">
        <f t="shared" si="5"/>
        <v>0.5</v>
      </c>
      <c r="D68" s="2">
        <f t="shared" si="6"/>
        <v>290.88347734450002</v>
      </c>
      <c r="F68" s="2">
        <f t="shared" si="11"/>
        <v>8.1186142524932965</v>
      </c>
      <c r="G68" s="2">
        <f t="shared" si="12"/>
        <v>11.78156143295265</v>
      </c>
      <c r="H68" s="2">
        <f t="shared" si="4"/>
        <v>19.900175685445944</v>
      </c>
      <c r="I68" s="2">
        <f t="shared" si="9"/>
        <v>0.3560624</v>
      </c>
      <c r="J68" s="2">
        <f t="shared" si="10"/>
        <v>19.460231058028103</v>
      </c>
      <c r="K68" s="2">
        <f t="shared" si="7"/>
        <v>192.90643050470817</v>
      </c>
      <c r="L68" s="2">
        <f t="shared" si="8"/>
        <v>217.9367025631021</v>
      </c>
    </row>
    <row r="69" spans="1:12" s="2" customFormat="1" x14ac:dyDescent="0.2">
      <c r="A69" s="1">
        <v>20</v>
      </c>
      <c r="B69" s="1">
        <v>8.6649100000000008</v>
      </c>
      <c r="C69" s="2">
        <f t="shared" si="5"/>
        <v>0.5</v>
      </c>
      <c r="D69" s="2">
        <f t="shared" si="6"/>
        <v>299.66671234450001</v>
      </c>
      <c r="F69" s="2">
        <f t="shared" si="11"/>
        <v>7.9104357081908967</v>
      </c>
      <c r="G69" s="2">
        <f t="shared" si="12"/>
        <v>11.495771487083992</v>
      </c>
      <c r="H69" s="2">
        <f t="shared" si="4"/>
        <v>19.406207195274888</v>
      </c>
      <c r="I69" s="2">
        <f t="shared" si="9"/>
        <v>0.34659640000000003</v>
      </c>
      <c r="J69" s="2">
        <f t="shared" si="10"/>
        <v>18.97655530746389</v>
      </c>
      <c r="K69" s="2">
        <f t="shared" si="7"/>
        <v>200.92095548505026</v>
      </c>
      <c r="L69" s="2">
        <f t="shared" si="8"/>
        <v>229.57536902312043</v>
      </c>
    </row>
    <row r="70" spans="1:12" s="2" customFormat="1" x14ac:dyDescent="0.2">
      <c r="A70" s="1">
        <v>21</v>
      </c>
      <c r="B70" s="1">
        <v>8.4425500000000007</v>
      </c>
      <c r="C70" s="2">
        <f t="shared" si="5"/>
        <v>0.5</v>
      </c>
      <c r="D70" s="2">
        <f t="shared" si="6"/>
        <v>308.22044234450004</v>
      </c>
      <c r="F70" s="2">
        <f t="shared" si="11"/>
        <v>7.7093807040010205</v>
      </c>
      <c r="G70" s="2">
        <f t="shared" si="12"/>
        <v>11.213364388225894</v>
      </c>
      <c r="H70" s="2">
        <f t="shared" si="4"/>
        <v>18.922745092226915</v>
      </c>
      <c r="I70" s="2">
        <f t="shared" si="9"/>
        <v>0.33770200000000006</v>
      </c>
      <c r="J70" s="2">
        <f t="shared" si="10"/>
        <v>18.503537288537839</v>
      </c>
      <c r="K70" s="2">
        <f t="shared" si="7"/>
        <v>208.73086369114623</v>
      </c>
      <c r="L70" s="2">
        <f t="shared" si="8"/>
        <v>240.92993696077536</v>
      </c>
    </row>
    <row r="71" spans="1:12" s="2" customFormat="1" x14ac:dyDescent="0.2">
      <c r="A71" s="1">
        <v>22</v>
      </c>
      <c r="B71" s="1">
        <v>8.2334999999999994</v>
      </c>
      <c r="C71" s="2">
        <f t="shared" si="5"/>
        <v>0.5</v>
      </c>
      <c r="D71" s="2">
        <f t="shared" si="6"/>
        <v>316.55846734450006</v>
      </c>
      <c r="F71" s="2">
        <f t="shared" si="11"/>
        <v>7.5157041422097439</v>
      </c>
      <c r="G71" s="2">
        <f t="shared" si="12"/>
        <v>10.935979738464487</v>
      </c>
      <c r="H71" s="2">
        <f t="shared" si="4"/>
        <v>18.451683880674231</v>
      </c>
      <c r="I71" s="2">
        <f t="shared" si="9"/>
        <v>0.32933999999999997</v>
      </c>
      <c r="J71" s="2">
        <f t="shared" si="10"/>
        <v>18.042956525447259</v>
      </c>
      <c r="K71" s="2">
        <f t="shared" si="7"/>
        <v>216.34340611425162</v>
      </c>
      <c r="L71" s="2">
        <f t="shared" si="8"/>
        <v>252.00460902412055</v>
      </c>
    </row>
    <row r="72" spans="1:12" s="2" customFormat="1" x14ac:dyDescent="0.2">
      <c r="A72" s="1">
        <v>23</v>
      </c>
      <c r="B72" s="1">
        <v>8.03688</v>
      </c>
      <c r="C72" s="2">
        <f t="shared" si="5"/>
        <v>0.5</v>
      </c>
      <c r="D72" s="2">
        <f t="shared" si="6"/>
        <v>324.69365734450008</v>
      </c>
      <c r="F72" s="2">
        <f t="shared" si="11"/>
        <v>7.3295482844294932</v>
      </c>
      <c r="G72" s="2">
        <f t="shared" si="12"/>
        <v>10.664898489584923</v>
      </c>
      <c r="H72" s="2">
        <f t="shared" si="4"/>
        <v>17.994446774014417</v>
      </c>
      <c r="I72" s="2">
        <f t="shared" si="9"/>
        <v>0.32147520000000002</v>
      </c>
      <c r="J72" s="2">
        <f t="shared" si="10"/>
        <v>17.596144103053838</v>
      </c>
      <c r="K72" s="2">
        <f t="shared" si="7"/>
        <v>223.76603232757125</v>
      </c>
      <c r="L72" s="2">
        <f t="shared" si="8"/>
        <v>262.80504813814525</v>
      </c>
    </row>
    <row r="73" spans="1:12" s="2" customFormat="1" x14ac:dyDescent="0.2">
      <c r="A73" s="1">
        <v>24</v>
      </c>
      <c r="B73" s="1">
        <v>7.8518400000000002</v>
      </c>
      <c r="C73" s="2">
        <f t="shared" si="5"/>
        <v>0.5</v>
      </c>
      <c r="D73" s="2">
        <f t="shared" si="6"/>
        <v>332.6380173445001</v>
      </c>
      <c r="F73" s="2">
        <f t="shared" si="11"/>
        <v>7.1509623727084266</v>
      </c>
      <c r="G73" s="2">
        <f t="shared" si="12"/>
        <v>10.401100737021535</v>
      </c>
      <c r="H73" s="2">
        <f t="shared" si="4"/>
        <v>17.552063109729961</v>
      </c>
      <c r="I73" s="2">
        <f t="shared" si="9"/>
        <v>0.31407360000000001</v>
      </c>
      <c r="J73" s="2">
        <f t="shared" si="10"/>
        <v>17.164054185340763</v>
      </c>
      <c r="K73" s="2">
        <f t="shared" si="7"/>
        <v>231.00628765614022</v>
      </c>
      <c r="L73" s="2">
        <f t="shared" si="8"/>
        <v>273.33804775144847</v>
      </c>
    </row>
    <row r="74" spans="1:12" s="2" customFormat="1" x14ac:dyDescent="0.2">
      <c r="A74" s="1">
        <v>25</v>
      </c>
      <c r="B74" s="1">
        <v>7.6776</v>
      </c>
      <c r="C74" s="2">
        <f t="shared" si="5"/>
        <v>0.5</v>
      </c>
      <c r="D74" s="2">
        <f t="shared" si="6"/>
        <v>340.40273734450011</v>
      </c>
      <c r="F74" s="2">
        <f t="shared" si="11"/>
        <v>6.9799169423058105</v>
      </c>
      <c r="G74" s="2">
        <f t="shared" si="12"/>
        <v>10.14531433867057</v>
      </c>
      <c r="H74" s="2">
        <f t="shared" si="4"/>
        <v>17.125231280976379</v>
      </c>
      <c r="I74" s="2">
        <f t="shared" si="9"/>
        <v>0.30710399999999999</v>
      </c>
      <c r="J74" s="2">
        <f t="shared" si="10"/>
        <v>16.747326029737323</v>
      </c>
      <c r="K74" s="2">
        <f t="shared" si="7"/>
        <v>238.07172731364733</v>
      </c>
      <c r="L74" s="2">
        <f t="shared" si="8"/>
        <v>283.61125528929455</v>
      </c>
    </row>
    <row r="75" spans="1:12" s="2" customFormat="1" x14ac:dyDescent="0.2">
      <c r="A75" s="1">
        <v>26</v>
      </c>
      <c r="B75" s="1">
        <v>7.5134100000000004</v>
      </c>
      <c r="C75" s="2">
        <f t="shared" si="5"/>
        <v>0.5</v>
      </c>
      <c r="D75" s="2">
        <f t="shared" si="6"/>
        <v>347.99824234450011</v>
      </c>
      <c r="F75" s="2">
        <f t="shared" si="11"/>
        <v>6.8163185196206211</v>
      </c>
      <c r="G75" s="2">
        <f t="shared" si="12"/>
        <v>9.8980558958741511</v>
      </c>
      <c r="H75" s="2">
        <f t="shared" si="4"/>
        <v>16.714374415494774</v>
      </c>
      <c r="I75" s="2">
        <f t="shared" si="9"/>
        <v>0.30053640000000004</v>
      </c>
      <c r="J75" s="2">
        <f t="shared" si="10"/>
        <v>16.346335838874982</v>
      </c>
      <c r="K75" s="2">
        <f t="shared" si="7"/>
        <v>244.96984504461054</v>
      </c>
      <c r="L75" s="2">
        <f t="shared" si="8"/>
        <v>293.63294040656689</v>
      </c>
    </row>
    <row r="76" spans="1:12" s="2" customFormat="1" x14ac:dyDescent="0.2">
      <c r="A76" s="1">
        <v>27</v>
      </c>
      <c r="B76" s="1">
        <v>7.3586099999999997</v>
      </c>
      <c r="C76" s="2">
        <f t="shared" si="5"/>
        <v>0.5</v>
      </c>
      <c r="D76" s="2">
        <f t="shared" si="6"/>
        <v>355.43425234450012</v>
      </c>
      <c r="F76" s="2">
        <f t="shared" si="11"/>
        <v>6.6600258858082002</v>
      </c>
      <c r="G76" s="2">
        <f t="shared" si="12"/>
        <v>9.6596664283294</v>
      </c>
      <c r="H76" s="2">
        <f t="shared" si="4"/>
        <v>16.319692314137601</v>
      </c>
      <c r="I76" s="2">
        <f t="shared" ref="I76:I107" si="13">Vb*B76</f>
        <v>0.29434440000000001</v>
      </c>
      <c r="J76" s="2">
        <f t="shared" ref="J76:J107" si="14">I76+(1-Vb)*(H76)</f>
        <v>15.961249021572096</v>
      </c>
      <c r="K76" s="2">
        <f t="shared" si="7"/>
        <v>251.70801724732496</v>
      </c>
      <c r="L76" s="2">
        <f t="shared" si="8"/>
        <v>303.41180156866869</v>
      </c>
    </row>
    <row r="77" spans="1:12" s="2" customFormat="1" x14ac:dyDescent="0.2">
      <c r="A77" s="1">
        <v>28</v>
      </c>
      <c r="B77" s="1">
        <v>7.2125599999999999</v>
      </c>
      <c r="C77" s="2">
        <f t="shared" si="5"/>
        <v>0.5</v>
      </c>
      <c r="D77" s="2">
        <f t="shared" si="6"/>
        <v>362.71983734450015</v>
      </c>
      <c r="F77" s="2">
        <f t="shared" ref="F77:F108" si="15">(K1r*D77-(k2r+k3r/(1+k4r*C77))*(K76+F76*C77)+(k4r/(1+k4r*C77))*(L76+G76*C77))/(1+(k2r+k3r/(1+k4r*C77))*C77)</f>
        <v>6.5108617879980368</v>
      </c>
      <c r="G77" s="2">
        <f t="shared" ref="G77:G108" si="16">(k3r*K77-k4r*(L76+G76*C77))/(1+k4r*C77)</f>
        <v>9.4303426076880132</v>
      </c>
      <c r="H77" s="2">
        <f t="shared" ref="H77:H140" si="17">F77+G77</f>
        <v>15.94120439568605</v>
      </c>
      <c r="I77" s="2">
        <f t="shared" si="13"/>
        <v>0.28850239999999999</v>
      </c>
      <c r="J77" s="2">
        <f t="shared" si="14"/>
        <v>15.592058619858609</v>
      </c>
      <c r="K77" s="2">
        <f t="shared" si="7"/>
        <v>258.29346108422806</v>
      </c>
      <c r="L77" s="2">
        <f t="shared" si="8"/>
        <v>312.95680608667737</v>
      </c>
    </row>
    <row r="78" spans="1:12" s="2" customFormat="1" x14ac:dyDescent="0.2">
      <c r="A78" s="1">
        <v>29</v>
      </c>
      <c r="B78" s="1">
        <v>7.0746599999999997</v>
      </c>
      <c r="C78" s="2">
        <f t="shared" ref="C78:C141" si="18">(A78-A77)/2</f>
        <v>0.5</v>
      </c>
      <c r="D78" s="2">
        <f t="shared" ref="D78:D141" si="19">D77+0.5*(B78+B77)*(A78-A77)</f>
        <v>369.86344734450017</v>
      </c>
      <c r="F78" s="2">
        <f t="shared" si="15"/>
        <v>6.368616376705412</v>
      </c>
      <c r="G78" s="2">
        <f t="shared" si="16"/>
        <v>9.2101624778047899</v>
      </c>
      <c r="H78" s="2">
        <f t="shared" si="17"/>
        <v>15.578778854510201</v>
      </c>
      <c r="I78" s="2">
        <f t="shared" si="13"/>
        <v>0.28298639999999997</v>
      </c>
      <c r="J78" s="2">
        <f t="shared" si="14"/>
        <v>15.238614100329793</v>
      </c>
      <c r="K78" s="2">
        <f t="shared" ref="K78:K141" si="20">K77+0.5*(F78+F77)*(A78-A77)</f>
        <v>264.73320016657976</v>
      </c>
      <c r="L78" s="2">
        <f t="shared" ref="L78:L141" si="21">L77+0.5*(G78+G77)*(A78-A77)</f>
        <v>322.27705862942378</v>
      </c>
    </row>
    <row r="79" spans="1:12" s="2" customFormat="1" x14ac:dyDescent="0.2">
      <c r="A79" s="1">
        <v>30</v>
      </c>
      <c r="B79" s="1">
        <v>6.9443599999999996</v>
      </c>
      <c r="C79" s="2">
        <f t="shared" si="18"/>
        <v>0.5</v>
      </c>
      <c r="D79" s="2">
        <f t="shared" si="19"/>
        <v>376.87295734450015</v>
      </c>
      <c r="F79" s="2">
        <f t="shared" si="15"/>
        <v>6.233057522387047</v>
      </c>
      <c r="G79" s="2">
        <f t="shared" si="16"/>
        <v>8.9991068573500428</v>
      </c>
      <c r="H79" s="2">
        <f t="shared" si="17"/>
        <v>15.232164379737089</v>
      </c>
      <c r="I79" s="2">
        <f t="shared" si="13"/>
        <v>0.27777439999999998</v>
      </c>
      <c r="J79" s="2">
        <f t="shared" si="14"/>
        <v>14.900652204547605</v>
      </c>
      <c r="K79" s="2">
        <f t="shared" si="20"/>
        <v>271.034037116126</v>
      </c>
      <c r="L79" s="2">
        <f t="shared" si="21"/>
        <v>331.38169329700122</v>
      </c>
    </row>
    <row r="80" spans="1:12" s="2" customFormat="1" x14ac:dyDescent="0.2">
      <c r="A80" s="1">
        <v>31</v>
      </c>
      <c r="B80" s="1">
        <v>6.8211500000000003</v>
      </c>
      <c r="C80" s="2">
        <f t="shared" si="18"/>
        <v>0.5</v>
      </c>
      <c r="D80" s="2">
        <f t="shared" si="19"/>
        <v>383.75571234450013</v>
      </c>
      <c r="F80" s="2">
        <f t="shared" si="15"/>
        <v>6.103938910403909</v>
      </c>
      <c r="G80" s="2">
        <f t="shared" si="16"/>
        <v>8.7970783611354157</v>
      </c>
      <c r="H80" s="2">
        <f t="shared" si="17"/>
        <v>14.901017271539324</v>
      </c>
      <c r="I80" s="2">
        <f t="shared" si="13"/>
        <v>0.27284600000000003</v>
      </c>
      <c r="J80" s="2">
        <f t="shared" si="14"/>
        <v>14.577822580677751</v>
      </c>
      <c r="K80" s="2">
        <f t="shared" si="20"/>
        <v>277.20253533252151</v>
      </c>
      <c r="L80" s="2">
        <f t="shared" si="21"/>
        <v>340.27978590624394</v>
      </c>
    </row>
    <row r="81" spans="1:12" s="2" customFormat="1" x14ac:dyDescent="0.2">
      <c r="A81" s="1">
        <v>32</v>
      </c>
      <c r="B81" s="1">
        <v>6.7045500000000002</v>
      </c>
      <c r="C81" s="2">
        <f t="shared" si="18"/>
        <v>0.5</v>
      </c>
      <c r="D81" s="2">
        <f t="shared" si="19"/>
        <v>390.51856234450014</v>
      </c>
      <c r="F81" s="2">
        <f t="shared" si="15"/>
        <v>5.9810039917454398</v>
      </c>
      <c r="G81" s="2">
        <f t="shared" si="16"/>
        <v>8.6039175542565083</v>
      </c>
      <c r="H81" s="2">
        <f t="shared" si="17"/>
        <v>14.584921546001947</v>
      </c>
      <c r="I81" s="2">
        <f t="shared" si="13"/>
        <v>0.26818200000000003</v>
      </c>
      <c r="J81" s="2">
        <f t="shared" si="14"/>
        <v>14.269706684161868</v>
      </c>
      <c r="K81" s="2">
        <f t="shared" si="20"/>
        <v>283.24500678359618</v>
      </c>
      <c r="L81" s="2">
        <f t="shared" si="21"/>
        <v>348.98028386393992</v>
      </c>
    </row>
    <row r="82" spans="1:12" s="2" customFormat="1" x14ac:dyDescent="0.2">
      <c r="A82" s="1">
        <v>33</v>
      </c>
      <c r="B82" s="1">
        <v>6.5941000000000001</v>
      </c>
      <c r="C82" s="2">
        <f t="shared" si="18"/>
        <v>0.5</v>
      </c>
      <c r="D82" s="2">
        <f t="shared" si="19"/>
        <v>397.16788734450012</v>
      </c>
      <c r="F82" s="2">
        <f t="shared" si="15"/>
        <v>5.863987731791358</v>
      </c>
      <c r="G82" s="2">
        <f t="shared" si="16"/>
        <v>8.4194158833264261</v>
      </c>
      <c r="H82" s="2">
        <f t="shared" si="17"/>
        <v>14.283403615117784</v>
      </c>
      <c r="I82" s="2">
        <f t="shared" si="13"/>
        <v>0.263764</v>
      </c>
      <c r="J82" s="2">
        <f t="shared" si="14"/>
        <v>13.975831470513072</v>
      </c>
      <c r="K82" s="2">
        <f t="shared" si="20"/>
        <v>289.16750264536461</v>
      </c>
      <c r="L82" s="2">
        <f t="shared" si="21"/>
        <v>357.49195058273136</v>
      </c>
    </row>
    <row r="83" spans="1:12" s="2" customFormat="1" x14ac:dyDescent="0.2">
      <c r="A83" s="1">
        <v>34</v>
      </c>
      <c r="B83" s="1">
        <v>6.4893999999999998</v>
      </c>
      <c r="C83" s="2">
        <f t="shared" si="18"/>
        <v>0.5</v>
      </c>
      <c r="D83" s="2">
        <f t="shared" si="19"/>
        <v>403.70963734450009</v>
      </c>
      <c r="F83" s="2">
        <f t="shared" si="15"/>
        <v>5.7526239006471389</v>
      </c>
      <c r="G83" s="2">
        <f t="shared" si="16"/>
        <v>8.2433268063610274</v>
      </c>
      <c r="H83" s="2">
        <f t="shared" si="17"/>
        <v>13.995950707008166</v>
      </c>
      <c r="I83" s="2">
        <f t="shared" si="13"/>
        <v>0.25957599999999997</v>
      </c>
      <c r="J83" s="2">
        <f t="shared" si="14"/>
        <v>13.695688678727839</v>
      </c>
      <c r="K83" s="2">
        <f t="shared" si="20"/>
        <v>294.97580846158388</v>
      </c>
      <c r="L83" s="2">
        <f t="shared" si="21"/>
        <v>365.82332192757508</v>
      </c>
    </row>
    <row r="84" spans="1:12" s="2" customFormat="1" x14ac:dyDescent="0.2">
      <c r="A84" s="1">
        <v>35</v>
      </c>
      <c r="B84" s="1">
        <v>6.3900499999999996</v>
      </c>
      <c r="C84" s="2">
        <f t="shared" si="18"/>
        <v>0.5</v>
      </c>
      <c r="D84" s="2">
        <f t="shared" si="19"/>
        <v>410.1493623445001</v>
      </c>
      <c r="F84" s="2">
        <f t="shared" si="15"/>
        <v>5.646647252572202</v>
      </c>
      <c r="G84" s="2">
        <f t="shared" si="16"/>
        <v>8.075375666131098</v>
      </c>
      <c r="H84" s="2">
        <f t="shared" si="17"/>
        <v>13.722022918703299</v>
      </c>
      <c r="I84" s="2">
        <f t="shared" si="13"/>
        <v>0.255602</v>
      </c>
      <c r="J84" s="2">
        <f t="shared" si="14"/>
        <v>13.428744001955167</v>
      </c>
      <c r="K84" s="2">
        <f t="shared" si="20"/>
        <v>300.67544403819358</v>
      </c>
      <c r="L84" s="2">
        <f t="shared" si="21"/>
        <v>373.98267316382112</v>
      </c>
    </row>
    <row r="85" spans="1:12" s="2" customFormat="1" x14ac:dyDescent="0.2">
      <c r="A85" s="1">
        <v>36</v>
      </c>
      <c r="B85" s="1">
        <v>6.2956799999999999</v>
      </c>
      <c r="C85" s="2">
        <f t="shared" si="18"/>
        <v>0.5</v>
      </c>
      <c r="D85" s="2">
        <f t="shared" si="19"/>
        <v>416.49222734450012</v>
      </c>
      <c r="F85" s="2">
        <f t="shared" si="15"/>
        <v>5.5457920028509307</v>
      </c>
      <c r="G85" s="2">
        <f t="shared" si="16"/>
        <v>7.9152671019965828</v>
      </c>
      <c r="H85" s="2">
        <f t="shared" si="17"/>
        <v>13.461059104847514</v>
      </c>
      <c r="I85" s="2">
        <f t="shared" si="13"/>
        <v>0.25182720000000003</v>
      </c>
      <c r="J85" s="2">
        <f t="shared" si="14"/>
        <v>13.174443940653612</v>
      </c>
      <c r="K85" s="2">
        <f t="shared" si="20"/>
        <v>306.27166366590512</v>
      </c>
      <c r="L85" s="2">
        <f t="shared" si="21"/>
        <v>381.97799454788498</v>
      </c>
    </row>
    <row r="86" spans="1:12" s="2" customFormat="1" x14ac:dyDescent="0.2">
      <c r="A86" s="1">
        <v>37</v>
      </c>
      <c r="B86" s="1">
        <v>6.2059699999999998</v>
      </c>
      <c r="C86" s="2">
        <f t="shared" si="18"/>
        <v>0.5</v>
      </c>
      <c r="D86" s="2">
        <f t="shared" si="19"/>
        <v>422.74305234450014</v>
      </c>
      <c r="F86" s="2">
        <f t="shared" si="15"/>
        <v>5.4497995923589322</v>
      </c>
      <c r="G86" s="2">
        <f t="shared" si="16"/>
        <v>7.7626916136861235</v>
      </c>
      <c r="H86" s="2">
        <f t="shared" si="17"/>
        <v>13.212491206045055</v>
      </c>
      <c r="I86" s="2">
        <f t="shared" si="13"/>
        <v>0.24823880000000001</v>
      </c>
      <c r="J86" s="2">
        <f t="shared" si="14"/>
        <v>12.932230357803251</v>
      </c>
      <c r="K86" s="2">
        <f t="shared" si="20"/>
        <v>311.76945946351003</v>
      </c>
      <c r="L86" s="2">
        <f t="shared" si="21"/>
        <v>389.81697390572634</v>
      </c>
    </row>
    <row r="87" spans="1:12" s="2" customFormat="1" x14ac:dyDescent="0.2">
      <c r="A87" s="1">
        <v>38</v>
      </c>
      <c r="B87" s="1">
        <v>6.12059</v>
      </c>
      <c r="C87" s="2">
        <f t="shared" si="18"/>
        <v>0.5</v>
      </c>
      <c r="D87" s="2">
        <f t="shared" si="19"/>
        <v>428.90633234450013</v>
      </c>
      <c r="F87" s="2">
        <f t="shared" si="15"/>
        <v>5.358417413156416</v>
      </c>
      <c r="G87" s="2">
        <f t="shared" si="16"/>
        <v>7.617331541509798</v>
      </c>
      <c r="H87" s="2">
        <f t="shared" si="17"/>
        <v>12.975748954666214</v>
      </c>
      <c r="I87" s="2">
        <f t="shared" si="13"/>
        <v>0.2448236</v>
      </c>
      <c r="J87" s="2">
        <f t="shared" si="14"/>
        <v>12.701542596479564</v>
      </c>
      <c r="K87" s="2">
        <f t="shared" si="20"/>
        <v>317.17356796626768</v>
      </c>
      <c r="L87" s="2">
        <f t="shared" si="21"/>
        <v>397.50698548332429</v>
      </c>
    </row>
    <row r="88" spans="1:12" s="2" customFormat="1" x14ac:dyDescent="0.2">
      <c r="A88" s="1">
        <v>39</v>
      </c>
      <c r="B88" s="1">
        <v>6.03925</v>
      </c>
      <c r="C88" s="2">
        <f t="shared" si="18"/>
        <v>0.5</v>
      </c>
      <c r="D88" s="2">
        <f t="shared" si="19"/>
        <v>434.98625234450014</v>
      </c>
      <c r="F88" s="2">
        <f t="shared" si="15"/>
        <v>5.271397983920072</v>
      </c>
      <c r="G88" s="2">
        <f t="shared" si="16"/>
        <v>7.4788651214770825</v>
      </c>
      <c r="H88" s="2">
        <f t="shared" si="17"/>
        <v>12.750263105397154</v>
      </c>
      <c r="I88" s="2">
        <f t="shared" si="13"/>
        <v>0.24157000000000001</v>
      </c>
      <c r="J88" s="2">
        <f t="shared" si="14"/>
        <v>12.481822581181268</v>
      </c>
      <c r="K88" s="2">
        <f t="shared" si="20"/>
        <v>322.48847566480595</v>
      </c>
      <c r="L88" s="2">
        <f t="shared" si="21"/>
        <v>405.05508381481775</v>
      </c>
    </row>
    <row r="89" spans="1:12" s="2" customFormat="1" x14ac:dyDescent="0.2">
      <c r="A89" s="1">
        <v>40</v>
      </c>
      <c r="B89" s="1">
        <v>5.9616800000000003</v>
      </c>
      <c r="C89" s="2">
        <f t="shared" si="18"/>
        <v>0.5</v>
      </c>
      <c r="D89" s="2">
        <f t="shared" si="19"/>
        <v>440.98671734450016</v>
      </c>
      <c r="F89" s="2">
        <f t="shared" si="15"/>
        <v>5.1885035730016194</v>
      </c>
      <c r="G89" s="2">
        <f t="shared" si="16"/>
        <v>7.3469701431650707</v>
      </c>
      <c r="H89" s="2">
        <f t="shared" si="17"/>
        <v>12.53547371616669</v>
      </c>
      <c r="I89" s="2">
        <f t="shared" si="13"/>
        <v>0.23846720000000002</v>
      </c>
      <c r="J89" s="2">
        <f t="shared" si="14"/>
        <v>12.272521967520023</v>
      </c>
      <c r="K89" s="2">
        <f t="shared" si="20"/>
        <v>327.71842644326676</v>
      </c>
      <c r="L89" s="2">
        <f t="shared" si="21"/>
        <v>412.46800144713882</v>
      </c>
    </row>
    <row r="90" spans="1:12" s="2" customFormat="1" x14ac:dyDescent="0.2">
      <c r="A90" s="1">
        <v>41</v>
      </c>
      <c r="B90" s="1">
        <v>5.8876200000000001</v>
      </c>
      <c r="C90" s="2">
        <f t="shared" si="18"/>
        <v>0.5</v>
      </c>
      <c r="D90" s="2">
        <f t="shared" si="19"/>
        <v>446.91136734450015</v>
      </c>
      <c r="F90" s="2">
        <f t="shared" si="15"/>
        <v>5.1095045252293572</v>
      </c>
      <c r="G90" s="2">
        <f t="shared" si="16"/>
        <v>7.2213271663795693</v>
      </c>
      <c r="H90" s="2">
        <f t="shared" si="17"/>
        <v>12.330831691608926</v>
      </c>
      <c r="I90" s="2">
        <f t="shared" si="13"/>
        <v>0.23550480000000001</v>
      </c>
      <c r="J90" s="2">
        <f t="shared" si="14"/>
        <v>12.073103223944567</v>
      </c>
      <c r="K90" s="2">
        <f t="shared" si="20"/>
        <v>332.86743049238225</v>
      </c>
      <c r="L90" s="2">
        <f t="shared" si="21"/>
        <v>419.75215010191113</v>
      </c>
    </row>
    <row r="91" spans="1:12" s="2" customFormat="1" x14ac:dyDescent="0.2">
      <c r="A91" s="1">
        <v>42</v>
      </c>
      <c r="B91" s="1">
        <v>5.8168300000000004</v>
      </c>
      <c r="C91" s="2">
        <f t="shared" si="18"/>
        <v>0.5</v>
      </c>
      <c r="D91" s="2">
        <f t="shared" si="19"/>
        <v>452.76359234450013</v>
      </c>
      <c r="F91" s="2">
        <f t="shared" si="15"/>
        <v>5.0341791742768223</v>
      </c>
      <c r="G91" s="2">
        <f t="shared" si="16"/>
        <v>7.1016215924555466</v>
      </c>
      <c r="H91" s="2">
        <f t="shared" si="17"/>
        <v>12.13580076673237</v>
      </c>
      <c r="I91" s="2">
        <f t="shared" si="13"/>
        <v>0.23267320000000002</v>
      </c>
      <c r="J91" s="2">
        <f t="shared" si="14"/>
        <v>11.883041936063075</v>
      </c>
      <c r="K91" s="2">
        <f t="shared" si="20"/>
        <v>337.93927234213533</v>
      </c>
      <c r="L91" s="2">
        <f t="shared" si="21"/>
        <v>426.91362448132867</v>
      </c>
    </row>
    <row r="92" spans="1:12" s="2" customFormat="1" x14ac:dyDescent="0.2">
      <c r="A92" s="1">
        <v>43</v>
      </c>
      <c r="B92" s="1">
        <v>5.7490899999999998</v>
      </c>
      <c r="C92" s="2">
        <f t="shared" si="18"/>
        <v>0.5</v>
      </c>
      <c r="D92" s="2">
        <f t="shared" si="19"/>
        <v>458.54655234450013</v>
      </c>
      <c r="F92" s="2">
        <f t="shared" si="15"/>
        <v>4.9623155912641943</v>
      </c>
      <c r="G92" s="2">
        <f t="shared" si="16"/>
        <v>6.9875454840829487</v>
      </c>
      <c r="H92" s="2">
        <f t="shared" si="17"/>
        <v>11.949861075347144</v>
      </c>
      <c r="I92" s="2">
        <f t="shared" si="13"/>
        <v>0.22996359999999999</v>
      </c>
      <c r="J92" s="2">
        <f t="shared" si="14"/>
        <v>11.701830232333258</v>
      </c>
      <c r="K92" s="2">
        <f t="shared" si="20"/>
        <v>342.93751972490583</v>
      </c>
      <c r="L92" s="2">
        <f t="shared" si="21"/>
        <v>433.95820801959792</v>
      </c>
    </row>
    <row r="93" spans="1:12" s="2" customFormat="1" x14ac:dyDescent="0.2">
      <c r="A93" s="1">
        <v>44</v>
      </c>
      <c r="B93" s="1">
        <v>5.6841999999999997</v>
      </c>
      <c r="C93" s="2">
        <f t="shared" si="18"/>
        <v>0.5</v>
      </c>
      <c r="D93" s="2">
        <f t="shared" si="19"/>
        <v>464.2631973445001</v>
      </c>
      <c r="F93" s="2">
        <f t="shared" si="15"/>
        <v>4.8937126256106387</v>
      </c>
      <c r="G93" s="2">
        <f t="shared" si="16"/>
        <v>6.8787993955178361</v>
      </c>
      <c r="H93" s="2">
        <f t="shared" si="17"/>
        <v>11.772512021128474</v>
      </c>
      <c r="I93" s="2">
        <f t="shared" si="13"/>
        <v>0.22736799999999999</v>
      </c>
      <c r="J93" s="2">
        <f t="shared" si="14"/>
        <v>11.528979540283334</v>
      </c>
      <c r="K93" s="2">
        <f t="shared" si="20"/>
        <v>347.86553383334325</v>
      </c>
      <c r="L93" s="2">
        <f t="shared" si="21"/>
        <v>440.89138045939831</v>
      </c>
    </row>
    <row r="94" spans="1:12" s="2" customFormat="1" x14ac:dyDescent="0.2">
      <c r="A94" s="1">
        <v>45</v>
      </c>
      <c r="B94" s="1">
        <v>5.62195</v>
      </c>
      <c r="C94" s="2">
        <f t="shared" si="18"/>
        <v>0.5</v>
      </c>
      <c r="D94" s="2">
        <f t="shared" si="19"/>
        <v>469.9162723445001</v>
      </c>
      <c r="F94" s="2">
        <f t="shared" si="15"/>
        <v>4.8281764477083167</v>
      </c>
      <c r="G94" s="2">
        <f t="shared" si="16"/>
        <v>6.7750933050903637</v>
      </c>
      <c r="H94" s="2">
        <f t="shared" si="17"/>
        <v>11.603269752798681</v>
      </c>
      <c r="I94" s="2">
        <f t="shared" si="13"/>
        <v>0.22487799999999999</v>
      </c>
      <c r="J94" s="2">
        <f t="shared" si="14"/>
        <v>11.364016962686733</v>
      </c>
      <c r="K94" s="2">
        <f t="shared" si="20"/>
        <v>352.72647837000272</v>
      </c>
      <c r="L94" s="2">
        <f t="shared" si="21"/>
        <v>447.71832680970243</v>
      </c>
    </row>
    <row r="95" spans="1:12" s="2" customFormat="1" x14ac:dyDescent="0.2">
      <c r="A95" s="1">
        <v>46</v>
      </c>
      <c r="B95" s="1">
        <v>5.5621700000000001</v>
      </c>
      <c r="C95" s="2">
        <f t="shared" si="18"/>
        <v>0.5</v>
      </c>
      <c r="D95" s="2">
        <f t="shared" si="19"/>
        <v>475.5083323445001</v>
      </c>
      <c r="F95" s="2">
        <f t="shared" si="15"/>
        <v>4.7655221301580744</v>
      </c>
      <c r="G95" s="2">
        <f t="shared" si="16"/>
        <v>6.6761469781739962</v>
      </c>
      <c r="H95" s="2">
        <f t="shared" si="17"/>
        <v>11.441669108332071</v>
      </c>
      <c r="I95" s="2">
        <f t="shared" si="13"/>
        <v>0.22248680000000001</v>
      </c>
      <c r="J95" s="2">
        <f t="shared" si="14"/>
        <v>11.206489143998789</v>
      </c>
      <c r="K95" s="2">
        <f t="shared" si="20"/>
        <v>357.5233276589359</v>
      </c>
      <c r="L95" s="2">
        <f t="shared" si="21"/>
        <v>454.44394695133462</v>
      </c>
    </row>
    <row r="96" spans="1:12" s="2" customFormat="1" x14ac:dyDescent="0.2">
      <c r="A96" s="1">
        <v>47</v>
      </c>
      <c r="B96" s="1">
        <v>5.5046900000000001</v>
      </c>
      <c r="C96" s="2">
        <f t="shared" si="18"/>
        <v>0.5</v>
      </c>
      <c r="D96" s="2">
        <f t="shared" si="19"/>
        <v>481.04176234450011</v>
      </c>
      <c r="F96" s="2">
        <f t="shared" si="15"/>
        <v>4.7055757585844491</v>
      </c>
      <c r="G96" s="2">
        <f t="shared" si="16"/>
        <v>6.5816908775620862</v>
      </c>
      <c r="H96" s="2">
        <f t="shared" si="17"/>
        <v>11.287266636146535</v>
      </c>
      <c r="I96" s="2">
        <f t="shared" si="13"/>
        <v>0.22018760000000001</v>
      </c>
      <c r="J96" s="2">
        <f t="shared" si="14"/>
        <v>11.055963570700673</v>
      </c>
      <c r="K96" s="2">
        <f t="shared" si="20"/>
        <v>362.25887660330716</v>
      </c>
      <c r="L96" s="2">
        <f t="shared" si="21"/>
        <v>461.07286587920265</v>
      </c>
    </row>
    <row r="97" spans="1:12" s="2" customFormat="1" x14ac:dyDescent="0.2">
      <c r="A97" s="1">
        <v>48</v>
      </c>
      <c r="B97" s="1">
        <v>5.4493600000000004</v>
      </c>
      <c r="C97" s="2">
        <f t="shared" si="18"/>
        <v>0.5</v>
      </c>
      <c r="D97" s="2">
        <f t="shared" si="19"/>
        <v>486.51878734450014</v>
      </c>
      <c r="F97" s="2">
        <f t="shared" si="15"/>
        <v>4.6481726432554176</v>
      </c>
      <c r="G97" s="2">
        <f t="shared" si="16"/>
        <v>6.4914668924310694</v>
      </c>
      <c r="H97" s="2">
        <f t="shared" si="17"/>
        <v>11.139639535686488</v>
      </c>
      <c r="I97" s="2">
        <f t="shared" si="13"/>
        <v>0.21797440000000001</v>
      </c>
      <c r="J97" s="2">
        <f t="shared" si="14"/>
        <v>10.912028354259027</v>
      </c>
      <c r="K97" s="2">
        <f t="shared" si="20"/>
        <v>366.9357508042271</v>
      </c>
      <c r="L97" s="2">
        <f t="shared" si="21"/>
        <v>467.60944476419922</v>
      </c>
    </row>
    <row r="98" spans="1:12" s="2" customFormat="1" x14ac:dyDescent="0.2">
      <c r="A98" s="1">
        <v>49</v>
      </c>
      <c r="B98" s="1">
        <v>5.3960299999999997</v>
      </c>
      <c r="C98" s="2">
        <f t="shared" si="18"/>
        <v>0.5</v>
      </c>
      <c r="D98" s="2">
        <f t="shared" si="19"/>
        <v>491.94148234450012</v>
      </c>
      <c r="F98" s="2">
        <f t="shared" si="15"/>
        <v>4.5931567290907171</v>
      </c>
      <c r="G98" s="2">
        <f t="shared" si="16"/>
        <v>6.4052284635092702</v>
      </c>
      <c r="H98" s="2">
        <f t="shared" si="17"/>
        <v>10.998385192599986</v>
      </c>
      <c r="I98" s="2">
        <f t="shared" si="13"/>
        <v>0.21584119999999998</v>
      </c>
      <c r="J98" s="2">
        <f t="shared" si="14"/>
        <v>10.774290984895986</v>
      </c>
      <c r="K98" s="2">
        <f t="shared" si="20"/>
        <v>371.55641549040018</v>
      </c>
      <c r="L98" s="2">
        <f t="shared" si="21"/>
        <v>474.05779244216939</v>
      </c>
    </row>
    <row r="99" spans="1:12" s="2" customFormat="1" x14ac:dyDescent="0.2">
      <c r="A99" s="1">
        <v>50</v>
      </c>
      <c r="B99" s="1">
        <v>5.3445600000000004</v>
      </c>
      <c r="C99" s="2">
        <f t="shared" si="18"/>
        <v>0.5</v>
      </c>
      <c r="D99" s="2">
        <f t="shared" si="19"/>
        <v>497.31177734450011</v>
      </c>
      <c r="F99" s="2">
        <f t="shared" si="15"/>
        <v>4.540378975313188</v>
      </c>
      <c r="G99" s="2">
        <f t="shared" si="16"/>
        <v>6.3227402911858039</v>
      </c>
      <c r="H99" s="2">
        <f t="shared" si="17"/>
        <v>10.863119266498991</v>
      </c>
      <c r="I99" s="2">
        <f t="shared" si="13"/>
        <v>0.21378240000000001</v>
      </c>
      <c r="J99" s="2">
        <f t="shared" si="14"/>
        <v>10.64237689583903</v>
      </c>
      <c r="K99" s="2">
        <f t="shared" si="20"/>
        <v>376.12318334260215</v>
      </c>
      <c r="L99" s="2">
        <f t="shared" si="21"/>
        <v>480.42177681951694</v>
      </c>
    </row>
    <row r="100" spans="1:12" s="2" customFormat="1" x14ac:dyDescent="0.2">
      <c r="A100" s="1">
        <v>51</v>
      </c>
      <c r="B100" s="1">
        <v>5.2948199999999996</v>
      </c>
      <c r="C100" s="2">
        <f t="shared" si="18"/>
        <v>0.5</v>
      </c>
      <c r="D100" s="2">
        <f t="shared" si="19"/>
        <v>502.63146734450009</v>
      </c>
      <c r="F100" s="2">
        <f t="shared" si="15"/>
        <v>4.4896980509928204</v>
      </c>
      <c r="G100" s="2">
        <f t="shared" si="16"/>
        <v>6.2437779589296722</v>
      </c>
      <c r="H100" s="2">
        <f t="shared" si="17"/>
        <v>10.733476009922493</v>
      </c>
      <c r="I100" s="2">
        <f t="shared" si="13"/>
        <v>0.2117928</v>
      </c>
      <c r="J100" s="2">
        <f t="shared" si="14"/>
        <v>10.515929769525592</v>
      </c>
      <c r="K100" s="2">
        <f t="shared" si="20"/>
        <v>380.63822185575515</v>
      </c>
      <c r="L100" s="2">
        <f t="shared" si="21"/>
        <v>486.70503594457466</v>
      </c>
    </row>
    <row r="101" spans="1:12" s="2" customFormat="1" x14ac:dyDescent="0.2">
      <c r="A101" s="1">
        <v>52</v>
      </c>
      <c r="B101" s="1">
        <v>5.2466999999999997</v>
      </c>
      <c r="C101" s="2">
        <f t="shared" si="18"/>
        <v>0.5</v>
      </c>
      <c r="D101" s="2">
        <f t="shared" si="19"/>
        <v>507.90222734450009</v>
      </c>
      <c r="F101" s="2">
        <f t="shared" si="15"/>
        <v>4.4409819520376335</v>
      </c>
      <c r="G101" s="2">
        <f t="shared" si="16"/>
        <v>6.1681280571272508</v>
      </c>
      <c r="H101" s="2">
        <f t="shared" si="17"/>
        <v>10.609110009164883</v>
      </c>
      <c r="I101" s="2">
        <f t="shared" si="13"/>
        <v>0.209868</v>
      </c>
      <c r="J101" s="2">
        <f t="shared" si="14"/>
        <v>10.394613608798288</v>
      </c>
      <c r="K101" s="2">
        <f t="shared" si="20"/>
        <v>385.10356185727039</v>
      </c>
      <c r="L101" s="2">
        <f t="shared" si="21"/>
        <v>492.91098895260313</v>
      </c>
    </row>
    <row r="102" spans="1:12" s="2" customFormat="1" x14ac:dyDescent="0.2">
      <c r="A102" s="1">
        <v>53</v>
      </c>
      <c r="B102" s="1">
        <v>5.2000900000000003</v>
      </c>
      <c r="C102" s="2">
        <f t="shared" si="18"/>
        <v>0.5</v>
      </c>
      <c r="D102" s="2">
        <f t="shared" si="19"/>
        <v>513.12562234450013</v>
      </c>
      <c r="F102" s="2">
        <f t="shared" si="15"/>
        <v>4.3941072735042006</v>
      </c>
      <c r="G102" s="2">
        <f t="shared" si="16"/>
        <v>6.0955884292752431</v>
      </c>
      <c r="H102" s="2">
        <f t="shared" si="17"/>
        <v>10.489695702779443</v>
      </c>
      <c r="I102" s="2">
        <f t="shared" si="13"/>
        <v>0.20800360000000001</v>
      </c>
      <c r="J102" s="2">
        <f t="shared" si="14"/>
        <v>10.278111474668265</v>
      </c>
      <c r="K102" s="2">
        <f t="shared" si="20"/>
        <v>389.52110647004133</v>
      </c>
      <c r="L102" s="2">
        <f t="shared" si="21"/>
        <v>499.04284719580437</v>
      </c>
    </row>
    <row r="103" spans="1:12" s="2" customFormat="1" x14ac:dyDescent="0.2">
      <c r="A103" s="1">
        <v>54</v>
      </c>
      <c r="B103" s="1">
        <v>5.1548800000000004</v>
      </c>
      <c r="C103" s="2">
        <f t="shared" si="18"/>
        <v>0.5</v>
      </c>
      <c r="D103" s="2">
        <f t="shared" si="19"/>
        <v>518.30310734450018</v>
      </c>
      <c r="F103" s="2">
        <f t="shared" si="15"/>
        <v>4.3489561511322785</v>
      </c>
      <c r="G103" s="2">
        <f t="shared" si="16"/>
        <v>6.0259676954880508</v>
      </c>
      <c r="H103" s="2">
        <f t="shared" si="17"/>
        <v>10.37492384662033</v>
      </c>
      <c r="I103" s="2">
        <f t="shared" si="13"/>
        <v>0.20619520000000002</v>
      </c>
      <c r="J103" s="2">
        <f t="shared" si="14"/>
        <v>10.166122092755517</v>
      </c>
      <c r="K103" s="2">
        <f t="shared" si="20"/>
        <v>393.89263818235958</v>
      </c>
      <c r="L103" s="2">
        <f t="shared" si="21"/>
        <v>505.10362525818601</v>
      </c>
    </row>
    <row r="104" spans="1:12" s="2" customFormat="1" x14ac:dyDescent="0.2">
      <c r="A104" s="1">
        <v>55</v>
      </c>
      <c r="B104" s="1">
        <v>5.1109799999999996</v>
      </c>
      <c r="C104" s="2">
        <f t="shared" si="18"/>
        <v>0.5</v>
      </c>
      <c r="D104" s="2">
        <f t="shared" si="19"/>
        <v>523.43603734450016</v>
      </c>
      <c r="F104" s="2">
        <f t="shared" si="15"/>
        <v>4.3054177458146672</v>
      </c>
      <c r="G104" s="2">
        <f t="shared" si="16"/>
        <v>5.959084626568889</v>
      </c>
      <c r="H104" s="2">
        <f t="shared" si="17"/>
        <v>10.264502372383557</v>
      </c>
      <c r="I104" s="2">
        <f t="shared" si="13"/>
        <v>0.20443919999999999</v>
      </c>
      <c r="J104" s="2">
        <f t="shared" si="14"/>
        <v>10.058361477488214</v>
      </c>
      <c r="K104" s="2">
        <f t="shared" si="20"/>
        <v>398.21982513083304</v>
      </c>
      <c r="L104" s="2">
        <f t="shared" si="21"/>
        <v>511.09615141921449</v>
      </c>
    </row>
    <row r="105" spans="1:12" s="2" customFormat="1" x14ac:dyDescent="0.2">
      <c r="A105" s="1">
        <v>56</v>
      </c>
      <c r="B105" s="1">
        <v>5.0682900000000002</v>
      </c>
      <c r="C105" s="2">
        <f t="shared" si="18"/>
        <v>0.5</v>
      </c>
      <c r="D105" s="2">
        <f t="shared" si="19"/>
        <v>528.52567234450021</v>
      </c>
      <c r="F105" s="2">
        <f t="shared" si="15"/>
        <v>4.2633873249300382</v>
      </c>
      <c r="G105" s="2">
        <f t="shared" si="16"/>
        <v>5.8947677797673901</v>
      </c>
      <c r="H105" s="2">
        <f t="shared" si="17"/>
        <v>10.158155104697428</v>
      </c>
      <c r="I105" s="2">
        <f t="shared" si="13"/>
        <v>0.20273160000000001</v>
      </c>
      <c r="J105" s="2">
        <f t="shared" si="14"/>
        <v>9.9545605005095315</v>
      </c>
      <c r="K105" s="2">
        <f t="shared" si="20"/>
        <v>402.5042276662054</v>
      </c>
      <c r="L105" s="2">
        <f t="shared" si="21"/>
        <v>517.02307762238263</v>
      </c>
    </row>
    <row r="106" spans="1:12" s="2" customFormat="1" x14ac:dyDescent="0.2">
      <c r="A106" s="1">
        <v>57</v>
      </c>
      <c r="B106" s="1">
        <v>5.0267499999999998</v>
      </c>
      <c r="C106" s="2">
        <f t="shared" si="18"/>
        <v>0.5</v>
      </c>
      <c r="D106" s="2">
        <f t="shared" si="19"/>
        <v>533.57319234450017</v>
      </c>
      <c r="F106" s="2">
        <f t="shared" si="15"/>
        <v>4.2227686330969716</v>
      </c>
      <c r="G106" s="2">
        <f t="shared" si="16"/>
        <v>5.8328554820936374</v>
      </c>
      <c r="H106" s="2">
        <f t="shared" si="17"/>
        <v>10.055624115190609</v>
      </c>
      <c r="I106" s="2">
        <f t="shared" si="13"/>
        <v>0.20107</v>
      </c>
      <c r="J106" s="2">
        <f t="shared" si="14"/>
        <v>9.8544691505829842</v>
      </c>
      <c r="K106" s="2">
        <f t="shared" si="20"/>
        <v>406.74730564521889</v>
      </c>
      <c r="L106" s="2">
        <f t="shared" si="21"/>
        <v>522.88688925331314</v>
      </c>
    </row>
    <row r="107" spans="1:12" s="2" customFormat="1" x14ac:dyDescent="0.2">
      <c r="A107" s="1">
        <v>58</v>
      </c>
      <c r="B107" s="1">
        <v>4.9862500000000001</v>
      </c>
      <c r="C107" s="2">
        <f t="shared" si="18"/>
        <v>0.5</v>
      </c>
      <c r="D107" s="2">
        <f t="shared" si="19"/>
        <v>538.57969234450013</v>
      </c>
      <c r="F107" s="2">
        <f t="shared" si="15"/>
        <v>4.1834692299571925</v>
      </c>
      <c r="G107" s="2">
        <f t="shared" si="16"/>
        <v>5.7731954194699027</v>
      </c>
      <c r="H107" s="2">
        <f t="shared" si="17"/>
        <v>9.9566646494270952</v>
      </c>
      <c r="I107" s="2">
        <f t="shared" si="13"/>
        <v>0.19945000000000002</v>
      </c>
      <c r="J107" s="2">
        <f t="shared" si="14"/>
        <v>9.7578480634500124</v>
      </c>
      <c r="K107" s="2">
        <f t="shared" si="20"/>
        <v>410.95042457674595</v>
      </c>
      <c r="L107" s="2">
        <f t="shared" si="21"/>
        <v>528.68991470409492</v>
      </c>
    </row>
    <row r="108" spans="1:12" s="2" customFormat="1" x14ac:dyDescent="0.2">
      <c r="A108" s="1">
        <v>59</v>
      </c>
      <c r="B108" s="1">
        <v>4.9467499999999998</v>
      </c>
      <c r="C108" s="2">
        <f t="shared" si="18"/>
        <v>0.5</v>
      </c>
      <c r="D108" s="2">
        <f t="shared" si="19"/>
        <v>543.54619234450013</v>
      </c>
      <c r="F108" s="2">
        <f t="shared" si="15"/>
        <v>4.1454027424046522</v>
      </c>
      <c r="G108" s="2">
        <f t="shared" si="16"/>
        <v>5.7156439139320181</v>
      </c>
      <c r="H108" s="2">
        <f t="shared" si="17"/>
        <v>9.8610466563366703</v>
      </c>
      <c r="I108" s="2">
        <f t="shared" ref="I108:I139" si="22">Vb*B108</f>
        <v>0.19786999999999999</v>
      </c>
      <c r="J108" s="2">
        <f t="shared" ref="J108:J139" si="23">I108+(1-Vb)*(H108)</f>
        <v>9.6644747900832026</v>
      </c>
      <c r="K108" s="2">
        <f t="shared" si="20"/>
        <v>415.11486056292688</v>
      </c>
      <c r="L108" s="2">
        <f t="shared" si="21"/>
        <v>534.43433437079591</v>
      </c>
    </row>
    <row r="109" spans="1:12" s="2" customFormat="1" x14ac:dyDescent="0.2">
      <c r="A109" s="1">
        <v>60</v>
      </c>
      <c r="B109" s="1">
        <v>4.9081599999999996</v>
      </c>
      <c r="C109" s="2">
        <f t="shared" si="18"/>
        <v>0.5</v>
      </c>
      <c r="D109" s="2">
        <f t="shared" si="19"/>
        <v>548.47364734450014</v>
      </c>
      <c r="F109" s="2">
        <f t="shared" ref="F109:F140" si="24">(K1r*D109-(k2r+k3r/(1+k4r*C109))*(K108+F108*C109)+(k4r/(1+k4r*C109))*(L108+G108*C109))/(1+(k2r+k3r/(1+k4r*C109))*C109)</f>
        <v>4.1084896433726321</v>
      </c>
      <c r="G109" s="2">
        <f t="shared" ref="G109:G140" si="25">(k3r*K109-k4r*(L108+G108*C109))/(1+k4r*C109)</f>
        <v>5.6600659165196809</v>
      </c>
      <c r="H109" s="2">
        <f t="shared" si="17"/>
        <v>9.7685555598923131</v>
      </c>
      <c r="I109" s="2">
        <f t="shared" si="22"/>
        <v>0.19632639999999998</v>
      </c>
      <c r="J109" s="2">
        <f t="shared" si="23"/>
        <v>9.5741397374966208</v>
      </c>
      <c r="K109" s="2">
        <f t="shared" si="20"/>
        <v>419.2418067558155</v>
      </c>
      <c r="L109" s="2">
        <f t="shared" si="21"/>
        <v>540.12218928602181</v>
      </c>
    </row>
    <row r="110" spans="1:12" s="2" customFormat="1" x14ac:dyDescent="0.2">
      <c r="A110" s="1">
        <v>61</v>
      </c>
      <c r="B110" s="1">
        <v>4.8704200000000002</v>
      </c>
      <c r="C110" s="2">
        <f t="shared" si="18"/>
        <v>0.5</v>
      </c>
      <c r="D110" s="2">
        <f t="shared" si="19"/>
        <v>553.3629373445001</v>
      </c>
      <c r="F110" s="2">
        <f t="shared" si="24"/>
        <v>4.0726519472917753</v>
      </c>
      <c r="G110" s="2">
        <f t="shared" si="25"/>
        <v>5.6063342149344493</v>
      </c>
      <c r="H110" s="2">
        <f t="shared" si="17"/>
        <v>9.6789861622262237</v>
      </c>
      <c r="I110" s="2">
        <f t="shared" si="22"/>
        <v>0.19481680000000001</v>
      </c>
      <c r="J110" s="2">
        <f t="shared" si="23"/>
        <v>9.4866435157371747</v>
      </c>
      <c r="K110" s="2">
        <f t="shared" si="20"/>
        <v>423.33237755114772</v>
      </c>
      <c r="L110" s="2">
        <f t="shared" si="21"/>
        <v>545.75538935174882</v>
      </c>
    </row>
    <row r="111" spans="1:12" s="2" customFormat="1" x14ac:dyDescent="0.2">
      <c r="A111" s="1">
        <v>62</v>
      </c>
      <c r="B111" s="1">
        <v>4.8334799999999998</v>
      </c>
      <c r="C111" s="2">
        <f t="shared" si="18"/>
        <v>0.5</v>
      </c>
      <c r="D111" s="2">
        <f t="shared" si="19"/>
        <v>558.21488734450008</v>
      </c>
      <c r="F111" s="2">
        <f t="shared" si="24"/>
        <v>4.0378193462968719</v>
      </c>
      <c r="G111" s="2">
        <f t="shared" si="25"/>
        <v>5.5543289925322163</v>
      </c>
      <c r="H111" s="2">
        <f t="shared" si="17"/>
        <v>9.5921483388290874</v>
      </c>
      <c r="I111" s="2">
        <f t="shared" si="22"/>
        <v>0.19333919999999999</v>
      </c>
      <c r="J111" s="2">
        <f t="shared" si="23"/>
        <v>9.4018016052759243</v>
      </c>
      <c r="K111" s="2">
        <f t="shared" si="20"/>
        <v>427.38761319794202</v>
      </c>
      <c r="L111" s="2">
        <f t="shared" si="21"/>
        <v>551.3357209554822</v>
      </c>
    </row>
    <row r="112" spans="1:12" s="2" customFormat="1" x14ac:dyDescent="0.2">
      <c r="A112" s="1">
        <v>63</v>
      </c>
      <c r="B112" s="1">
        <v>4.7972799999999998</v>
      </c>
      <c r="C112" s="2">
        <f t="shared" si="18"/>
        <v>0.5</v>
      </c>
      <c r="D112" s="2">
        <f t="shared" si="19"/>
        <v>563.03026734450009</v>
      </c>
      <c r="F112" s="2">
        <f t="shared" si="24"/>
        <v>4.0039259936985694</v>
      </c>
      <c r="G112" s="2">
        <f t="shared" si="25"/>
        <v>5.5039380101316704</v>
      </c>
      <c r="H112" s="2">
        <f t="shared" si="17"/>
        <v>9.5078640038302389</v>
      </c>
      <c r="I112" s="2">
        <f t="shared" si="22"/>
        <v>0.19189119999999998</v>
      </c>
      <c r="J112" s="2">
        <f t="shared" si="23"/>
        <v>9.3194406436770301</v>
      </c>
      <c r="K112" s="2">
        <f t="shared" si="20"/>
        <v>431.40848586793976</v>
      </c>
      <c r="L112" s="2">
        <f t="shared" si="21"/>
        <v>556.8648544568141</v>
      </c>
    </row>
    <row r="113" spans="1:12" s="2" customFormat="1" x14ac:dyDescent="0.2">
      <c r="A113" s="1">
        <v>64</v>
      </c>
      <c r="B113" s="1">
        <v>4.7617700000000003</v>
      </c>
      <c r="C113" s="2">
        <f t="shared" si="18"/>
        <v>0.5</v>
      </c>
      <c r="D113" s="2">
        <f t="shared" si="19"/>
        <v>567.80979234450012</v>
      </c>
      <c r="F113" s="2">
        <f t="shared" si="24"/>
        <v>3.970909235947917</v>
      </c>
      <c r="G113" s="2">
        <f t="shared" si="25"/>
        <v>5.4550559604706699</v>
      </c>
      <c r="H113" s="2">
        <f t="shared" si="17"/>
        <v>9.4259651964185878</v>
      </c>
      <c r="I113" s="2">
        <f t="shared" si="22"/>
        <v>0.19047080000000002</v>
      </c>
      <c r="J113" s="2">
        <f t="shared" si="23"/>
        <v>9.2393973885618443</v>
      </c>
      <c r="K113" s="2">
        <f t="shared" si="20"/>
        <v>435.395903482763</v>
      </c>
      <c r="L113" s="2">
        <f t="shared" si="21"/>
        <v>562.34435144211523</v>
      </c>
    </row>
    <row r="114" spans="1:12" s="2" customFormat="1" x14ac:dyDescent="0.2">
      <c r="A114" s="1">
        <v>65</v>
      </c>
      <c r="B114" s="1">
        <v>4.7268999999999997</v>
      </c>
      <c r="C114" s="2">
        <f t="shared" si="18"/>
        <v>0.5</v>
      </c>
      <c r="D114" s="2">
        <f t="shared" si="19"/>
        <v>572.5541273445001</v>
      </c>
      <c r="F114" s="2">
        <f t="shared" si="24"/>
        <v>3.9387103859277501</v>
      </c>
      <c r="G114" s="2">
        <f t="shared" si="25"/>
        <v>5.4075839050219212</v>
      </c>
      <c r="H114" s="2">
        <f t="shared" si="17"/>
        <v>9.3462942909496718</v>
      </c>
      <c r="I114" s="2">
        <f t="shared" si="22"/>
        <v>0.18907599999999999</v>
      </c>
      <c r="J114" s="2">
        <f t="shared" si="23"/>
        <v>9.1615185193116844</v>
      </c>
      <c r="K114" s="2">
        <f t="shared" si="20"/>
        <v>439.35071329370084</v>
      </c>
      <c r="L114" s="2">
        <f t="shared" si="21"/>
        <v>567.77567137486153</v>
      </c>
    </row>
    <row r="115" spans="1:12" s="2" customFormat="1" x14ac:dyDescent="0.2">
      <c r="A115" s="1">
        <v>66</v>
      </c>
      <c r="B115" s="1">
        <v>4.6926199999999998</v>
      </c>
      <c r="C115" s="2">
        <f t="shared" si="18"/>
        <v>0.5</v>
      </c>
      <c r="D115" s="2">
        <f t="shared" si="19"/>
        <v>577.26388734450006</v>
      </c>
      <c r="F115" s="2">
        <f t="shared" si="24"/>
        <v>3.9072735280511148</v>
      </c>
      <c r="G115" s="2">
        <f t="shared" si="25"/>
        <v>5.3614287844037962</v>
      </c>
      <c r="H115" s="2">
        <f t="shared" si="17"/>
        <v>9.2687023124549111</v>
      </c>
      <c r="I115" s="2">
        <f t="shared" si="22"/>
        <v>0.1877048</v>
      </c>
      <c r="J115" s="2">
        <f t="shared" si="23"/>
        <v>9.0856590199567151</v>
      </c>
      <c r="K115" s="2">
        <f t="shared" si="20"/>
        <v>443.27370525069028</v>
      </c>
      <c r="L115" s="2">
        <f t="shared" si="21"/>
        <v>573.16017771957434</v>
      </c>
    </row>
    <row r="116" spans="1:12" s="2" customFormat="1" x14ac:dyDescent="0.2">
      <c r="A116" s="1">
        <v>67</v>
      </c>
      <c r="B116" s="1">
        <v>4.6589</v>
      </c>
      <c r="C116" s="2">
        <f t="shared" si="18"/>
        <v>0.5</v>
      </c>
      <c r="D116" s="2">
        <f t="shared" si="19"/>
        <v>581.93964734450003</v>
      </c>
      <c r="F116" s="2">
        <f t="shared" si="24"/>
        <v>3.8765477542931164</v>
      </c>
      <c r="G116" s="2">
        <f t="shared" si="25"/>
        <v>5.3165032375757271</v>
      </c>
      <c r="H116" s="2">
        <f t="shared" si="17"/>
        <v>9.1930509918688443</v>
      </c>
      <c r="I116" s="2">
        <f t="shared" si="22"/>
        <v>0.18635599999999999</v>
      </c>
      <c r="J116" s="2">
        <f t="shared" si="23"/>
        <v>9.0116849521940896</v>
      </c>
      <c r="K116" s="2">
        <f t="shared" si="20"/>
        <v>447.16561589186239</v>
      </c>
      <c r="L116" s="2">
        <f t="shared" si="21"/>
        <v>578.49914373056413</v>
      </c>
    </row>
    <row r="117" spans="1:12" s="2" customFormat="1" x14ac:dyDescent="0.2">
      <c r="A117" s="1">
        <v>68</v>
      </c>
      <c r="B117" s="1">
        <v>4.6257099999999998</v>
      </c>
      <c r="C117" s="2">
        <f t="shared" si="18"/>
        <v>0.5</v>
      </c>
      <c r="D117" s="2">
        <f t="shared" si="19"/>
        <v>586.5819523445</v>
      </c>
      <c r="F117" s="2">
        <f t="shared" si="24"/>
        <v>3.8464880357202542</v>
      </c>
      <c r="G117" s="2">
        <f t="shared" si="25"/>
        <v>5.2727260086452512</v>
      </c>
      <c r="H117" s="2">
        <f t="shared" si="17"/>
        <v>9.1192140443655063</v>
      </c>
      <c r="I117" s="2">
        <f t="shared" si="22"/>
        <v>0.18502839999999998</v>
      </c>
      <c r="J117" s="2">
        <f t="shared" si="23"/>
        <v>8.9394738825908853</v>
      </c>
      <c r="K117" s="2">
        <f t="shared" si="20"/>
        <v>451.02713378686906</v>
      </c>
      <c r="L117" s="2">
        <f t="shared" si="21"/>
        <v>583.79375835367466</v>
      </c>
    </row>
    <row r="118" spans="1:12" s="2" customFormat="1" x14ac:dyDescent="0.2">
      <c r="A118" s="1">
        <v>69</v>
      </c>
      <c r="B118" s="1">
        <v>4.5929799999999998</v>
      </c>
      <c r="C118" s="2">
        <f t="shared" si="18"/>
        <v>0.5</v>
      </c>
      <c r="D118" s="2">
        <f t="shared" si="19"/>
        <v>591.19129734449996</v>
      </c>
      <c r="F118" s="2">
        <f t="shared" si="24"/>
        <v>3.8170472221424285</v>
      </c>
      <c r="G118" s="2">
        <f t="shared" si="25"/>
        <v>5.2300210077573723</v>
      </c>
      <c r="H118" s="2">
        <f t="shared" si="17"/>
        <v>9.0470682298998</v>
      </c>
      <c r="I118" s="2">
        <f t="shared" si="22"/>
        <v>0.1837192</v>
      </c>
      <c r="J118" s="2">
        <f t="shared" si="23"/>
        <v>8.8689047007038084</v>
      </c>
      <c r="K118" s="2">
        <f t="shared" si="20"/>
        <v>454.8589014158004</v>
      </c>
      <c r="L118" s="2">
        <f t="shared" si="21"/>
        <v>589.04513186187592</v>
      </c>
    </row>
    <row r="119" spans="1:12" s="2" customFormat="1" x14ac:dyDescent="0.2">
      <c r="A119" s="1">
        <v>70</v>
      </c>
      <c r="B119" s="1">
        <v>4.5607100000000003</v>
      </c>
      <c r="C119" s="2">
        <f t="shared" si="18"/>
        <v>0.5</v>
      </c>
      <c r="D119" s="2">
        <f t="shared" si="19"/>
        <v>595.76814234450001</v>
      </c>
      <c r="F119" s="2">
        <f t="shared" si="24"/>
        <v>3.7881824653414311</v>
      </c>
      <c r="G119" s="2">
        <f t="shared" si="25"/>
        <v>5.1883163426874574</v>
      </c>
      <c r="H119" s="2">
        <f t="shared" si="17"/>
        <v>8.9764988080288894</v>
      </c>
      <c r="I119" s="2">
        <f t="shared" si="22"/>
        <v>0.18242840000000002</v>
      </c>
      <c r="J119" s="2">
        <f t="shared" si="23"/>
        <v>8.7998672557077331</v>
      </c>
      <c r="K119" s="2">
        <f t="shared" si="20"/>
        <v>458.66151625954234</v>
      </c>
      <c r="L119" s="2">
        <f t="shared" si="21"/>
        <v>594.25430053709829</v>
      </c>
    </row>
    <row r="120" spans="1:12" s="2" customFormat="1" x14ac:dyDescent="0.2">
      <c r="A120" s="1">
        <v>71</v>
      </c>
      <c r="B120" s="1">
        <v>4.5288599999999999</v>
      </c>
      <c r="C120" s="2">
        <f t="shared" si="18"/>
        <v>0.5</v>
      </c>
      <c r="D120" s="2">
        <f t="shared" si="19"/>
        <v>600.31292734450005</v>
      </c>
      <c r="F120" s="2">
        <f t="shared" si="24"/>
        <v>3.7598576403633137</v>
      </c>
      <c r="G120" s="2">
        <f t="shared" si="25"/>
        <v>5.1475451412394184</v>
      </c>
      <c r="H120" s="2">
        <f t="shared" si="17"/>
        <v>8.9074027816027321</v>
      </c>
      <c r="I120" s="2">
        <f t="shared" si="22"/>
        <v>0.18115439999999999</v>
      </c>
      <c r="J120" s="2">
        <f t="shared" si="23"/>
        <v>8.7322610703386232</v>
      </c>
      <c r="K120" s="2">
        <f t="shared" si="20"/>
        <v>462.43553631239473</v>
      </c>
      <c r="L120" s="2">
        <f t="shared" si="21"/>
        <v>599.42223127906175</v>
      </c>
    </row>
    <row r="121" spans="1:12" s="2" customFormat="1" x14ac:dyDescent="0.2">
      <c r="A121" s="1">
        <v>72</v>
      </c>
      <c r="B121" s="1">
        <v>4.4973900000000002</v>
      </c>
      <c r="C121" s="2">
        <f t="shared" si="18"/>
        <v>0.5</v>
      </c>
      <c r="D121" s="2">
        <f t="shared" si="19"/>
        <v>604.8260523445</v>
      </c>
      <c r="F121" s="2">
        <f t="shared" si="24"/>
        <v>3.7320346437328049</v>
      </c>
      <c r="G121" s="2">
        <f t="shared" si="25"/>
        <v>5.1076450668458424</v>
      </c>
      <c r="H121" s="2">
        <f t="shared" si="17"/>
        <v>8.8396797105786469</v>
      </c>
      <c r="I121" s="2">
        <f t="shared" si="22"/>
        <v>0.17989560000000002</v>
      </c>
      <c r="J121" s="2">
        <f t="shared" si="23"/>
        <v>8.6659881221555004</v>
      </c>
      <c r="K121" s="2">
        <f t="shared" si="20"/>
        <v>466.1814824544428</v>
      </c>
      <c r="L121" s="2">
        <f t="shared" si="21"/>
        <v>604.54982638310435</v>
      </c>
    </row>
    <row r="122" spans="1:12" s="2" customFormat="1" x14ac:dyDescent="0.2">
      <c r="A122" s="1">
        <v>73</v>
      </c>
      <c r="B122" s="1">
        <v>4.4662800000000002</v>
      </c>
      <c r="C122" s="2">
        <f t="shared" si="18"/>
        <v>0.5</v>
      </c>
      <c r="D122" s="2">
        <f t="shared" si="19"/>
        <v>609.30788734450005</v>
      </c>
      <c r="F122" s="2">
        <f t="shared" si="24"/>
        <v>3.7046782116193562</v>
      </c>
      <c r="G122" s="2">
        <f t="shared" si="25"/>
        <v>5.0685572851212219</v>
      </c>
      <c r="H122" s="2">
        <f t="shared" si="17"/>
        <v>8.773235496740579</v>
      </c>
      <c r="I122" s="2">
        <f t="shared" si="22"/>
        <v>0.17865120000000001</v>
      </c>
      <c r="J122" s="2">
        <f t="shared" si="23"/>
        <v>8.6009572768709539</v>
      </c>
      <c r="K122" s="2">
        <f t="shared" si="20"/>
        <v>469.8998388821189</v>
      </c>
      <c r="L122" s="2">
        <f t="shared" si="21"/>
        <v>609.63792755908787</v>
      </c>
    </row>
    <row r="123" spans="1:12" s="2" customFormat="1" x14ac:dyDescent="0.2">
      <c r="A123" s="1">
        <v>74</v>
      </c>
      <c r="B123" s="1">
        <v>4.4355099999999998</v>
      </c>
      <c r="C123" s="2">
        <f t="shared" si="18"/>
        <v>0.5</v>
      </c>
      <c r="D123" s="2">
        <f t="shared" si="19"/>
        <v>613.75878234449999</v>
      </c>
      <c r="F123" s="2">
        <f t="shared" si="24"/>
        <v>3.6777576798376619</v>
      </c>
      <c r="G123" s="2">
        <f t="shared" si="25"/>
        <v>5.0302268440386504</v>
      </c>
      <c r="H123" s="2">
        <f t="shared" si="17"/>
        <v>8.7079845238763127</v>
      </c>
      <c r="I123" s="2">
        <f t="shared" si="22"/>
        <v>0.17742040000000001</v>
      </c>
      <c r="J123" s="2">
        <f t="shared" si="23"/>
        <v>8.5370855429212611</v>
      </c>
      <c r="K123" s="2">
        <f t="shared" si="20"/>
        <v>473.59105682784741</v>
      </c>
      <c r="L123" s="2">
        <f t="shared" si="21"/>
        <v>614.6873196236678</v>
      </c>
    </row>
    <row r="124" spans="1:12" s="2" customFormat="1" x14ac:dyDescent="0.2">
      <c r="A124" s="1">
        <v>75</v>
      </c>
      <c r="B124" s="1">
        <v>4.4050399999999996</v>
      </c>
      <c r="C124" s="2">
        <f t="shared" si="18"/>
        <v>0.5</v>
      </c>
      <c r="D124" s="2">
        <f t="shared" si="19"/>
        <v>618.17905734449994</v>
      </c>
      <c r="F124" s="2">
        <f t="shared" si="24"/>
        <v>3.6512421472391074</v>
      </c>
      <c r="G124" s="2">
        <f t="shared" si="25"/>
        <v>4.9926024198679864</v>
      </c>
      <c r="H124" s="2">
        <f t="shared" si="17"/>
        <v>8.6438445671070934</v>
      </c>
      <c r="I124" s="2">
        <f t="shared" si="22"/>
        <v>0.17620159999999999</v>
      </c>
      <c r="J124" s="2">
        <f t="shared" si="23"/>
        <v>8.4742923844228102</v>
      </c>
      <c r="K124" s="2">
        <f t="shared" si="20"/>
        <v>477.25555674138582</v>
      </c>
      <c r="L124" s="2">
        <f t="shared" si="21"/>
        <v>619.69873425562116</v>
      </c>
    </row>
    <row r="125" spans="1:12" s="2" customFormat="1" x14ac:dyDescent="0.2">
      <c r="A125" s="1">
        <v>76</v>
      </c>
      <c r="B125" s="1">
        <v>4.37486</v>
      </c>
      <c r="C125" s="2">
        <f t="shared" si="18"/>
        <v>0.5</v>
      </c>
      <c r="D125" s="2">
        <f t="shared" si="19"/>
        <v>622.56900734449994</v>
      </c>
      <c r="F125" s="2">
        <f t="shared" si="24"/>
        <v>3.6251026861107207</v>
      </c>
      <c r="G125" s="2">
        <f t="shared" si="25"/>
        <v>4.955635672658925</v>
      </c>
      <c r="H125" s="2">
        <f t="shared" si="17"/>
        <v>8.5807383587696453</v>
      </c>
      <c r="I125" s="2">
        <f t="shared" si="22"/>
        <v>0.17499439999999999</v>
      </c>
      <c r="J125" s="2">
        <f t="shared" si="23"/>
        <v>8.4125032244188578</v>
      </c>
      <c r="K125" s="2">
        <f t="shared" si="20"/>
        <v>480.89372915806075</v>
      </c>
      <c r="L125" s="2">
        <f t="shared" si="21"/>
        <v>624.67285330188463</v>
      </c>
    </row>
    <row r="126" spans="1:12" s="2" customFormat="1" x14ac:dyDescent="0.2">
      <c r="A126" s="1">
        <v>77</v>
      </c>
      <c r="B126" s="1">
        <v>4.3449600000000004</v>
      </c>
      <c r="C126" s="2">
        <f t="shared" si="18"/>
        <v>0.5</v>
      </c>
      <c r="D126" s="2">
        <f t="shared" si="19"/>
        <v>626.92891734449995</v>
      </c>
      <c r="F126" s="2">
        <f t="shared" si="24"/>
        <v>3.5993159275395561</v>
      </c>
      <c r="G126" s="2">
        <f t="shared" si="25"/>
        <v>4.9192817778175204</v>
      </c>
      <c r="H126" s="2">
        <f t="shared" si="17"/>
        <v>8.5185977053570774</v>
      </c>
      <c r="I126" s="2">
        <f t="shared" si="22"/>
        <v>0.17379840000000002</v>
      </c>
      <c r="J126" s="2">
        <f t="shared" si="23"/>
        <v>8.3516521971427942</v>
      </c>
      <c r="K126" s="2">
        <f t="shared" si="20"/>
        <v>484.5059384648859</v>
      </c>
      <c r="L126" s="2">
        <f t="shared" si="21"/>
        <v>629.61031202712286</v>
      </c>
    </row>
    <row r="127" spans="1:12" s="2" customFormat="1" x14ac:dyDescent="0.2">
      <c r="A127" s="1">
        <v>78</v>
      </c>
      <c r="B127" s="1">
        <v>4.3152999999999997</v>
      </c>
      <c r="C127" s="2">
        <f t="shared" si="18"/>
        <v>0.5</v>
      </c>
      <c r="D127" s="2">
        <f t="shared" si="19"/>
        <v>631.2590473445</v>
      </c>
      <c r="F127" s="2">
        <f t="shared" si="24"/>
        <v>3.5738571818871709</v>
      </c>
      <c r="G127" s="2">
        <f t="shared" si="25"/>
        <v>4.8834992461132503</v>
      </c>
      <c r="H127" s="2">
        <f t="shared" si="17"/>
        <v>8.4573564280004216</v>
      </c>
      <c r="I127" s="2">
        <f t="shared" si="22"/>
        <v>0.17261199999999999</v>
      </c>
      <c r="J127" s="2">
        <f t="shared" si="23"/>
        <v>8.2916741708804054</v>
      </c>
      <c r="K127" s="2">
        <f t="shared" si="20"/>
        <v>488.09252501959929</v>
      </c>
      <c r="L127" s="2">
        <f t="shared" si="21"/>
        <v>634.51170253908822</v>
      </c>
    </row>
    <row r="128" spans="1:12" s="2" customFormat="1" x14ac:dyDescent="0.2">
      <c r="A128" s="1">
        <v>79</v>
      </c>
      <c r="B128" s="1">
        <v>4.2858700000000001</v>
      </c>
      <c r="C128" s="2">
        <f t="shared" si="18"/>
        <v>0.5</v>
      </c>
      <c r="D128" s="2">
        <f t="shared" si="19"/>
        <v>635.55963234449996</v>
      </c>
      <c r="F128" s="2">
        <f t="shared" si="24"/>
        <v>3.5487018362345712</v>
      </c>
      <c r="G128" s="2">
        <f t="shared" si="25"/>
        <v>4.8482488372353254</v>
      </c>
      <c r="H128" s="2">
        <f t="shared" si="17"/>
        <v>8.3969506734698971</v>
      </c>
      <c r="I128" s="2">
        <f t="shared" si="22"/>
        <v>0.1714348</v>
      </c>
      <c r="J128" s="2">
        <f t="shared" si="23"/>
        <v>8.2325074465311019</v>
      </c>
      <c r="K128" s="2">
        <f t="shared" si="20"/>
        <v>491.65380452866015</v>
      </c>
      <c r="L128" s="2">
        <f t="shared" si="21"/>
        <v>639.37757658076248</v>
      </c>
    </row>
    <row r="129" spans="1:12" s="2" customFormat="1" x14ac:dyDescent="0.2">
      <c r="A129" s="1">
        <v>80</v>
      </c>
      <c r="B129" s="1">
        <v>4.2566600000000001</v>
      </c>
      <c r="C129" s="2">
        <f t="shared" si="18"/>
        <v>0.5</v>
      </c>
      <c r="D129" s="2">
        <f t="shared" si="19"/>
        <v>639.83089734449993</v>
      </c>
      <c r="F129" s="2">
        <f t="shared" si="24"/>
        <v>3.5238299344586519</v>
      </c>
      <c r="G129" s="2">
        <f t="shared" si="25"/>
        <v>4.8134937963379798</v>
      </c>
      <c r="H129" s="2">
        <f t="shared" si="17"/>
        <v>8.3373237307966317</v>
      </c>
      <c r="I129" s="2">
        <f t="shared" si="22"/>
        <v>0.17026640000000001</v>
      </c>
      <c r="J129" s="2">
        <f t="shared" si="23"/>
        <v>8.1740971815647647</v>
      </c>
      <c r="K129" s="2">
        <f t="shared" si="20"/>
        <v>495.19007041400675</v>
      </c>
      <c r="L129" s="2">
        <f t="shared" si="21"/>
        <v>644.20844789754915</v>
      </c>
    </row>
    <row r="130" spans="1:12" s="2" customFormat="1" x14ac:dyDescent="0.2">
      <c r="A130" s="1">
        <v>81</v>
      </c>
      <c r="B130" s="1">
        <v>4.2276400000000001</v>
      </c>
      <c r="C130" s="2">
        <f t="shared" si="18"/>
        <v>0.5</v>
      </c>
      <c r="D130" s="2">
        <f t="shared" si="19"/>
        <v>644.07304734449997</v>
      </c>
      <c r="F130" s="2">
        <f t="shared" si="24"/>
        <v>3.4992210506749641</v>
      </c>
      <c r="G130" s="2">
        <f t="shared" si="25"/>
        <v>4.77919993383827</v>
      </c>
      <c r="H130" s="2">
        <f t="shared" si="17"/>
        <v>8.2784209845132342</v>
      </c>
      <c r="I130" s="2">
        <f t="shared" si="22"/>
        <v>0.16910559999999999</v>
      </c>
      <c r="J130" s="2">
        <f t="shared" si="23"/>
        <v>8.1163897451327056</v>
      </c>
      <c r="K130" s="2">
        <f t="shared" si="20"/>
        <v>498.70159590657357</v>
      </c>
      <c r="L130" s="2">
        <f t="shared" si="21"/>
        <v>649.00479476263729</v>
      </c>
    </row>
    <row r="131" spans="1:12" s="2" customFormat="1" x14ac:dyDescent="0.2">
      <c r="A131" s="1">
        <v>82</v>
      </c>
      <c r="B131" s="1">
        <v>4.1988099999999999</v>
      </c>
      <c r="C131" s="2">
        <f t="shared" si="18"/>
        <v>0.5</v>
      </c>
      <c r="D131" s="2">
        <f t="shared" si="19"/>
        <v>648.28627234449993</v>
      </c>
      <c r="F131" s="2">
        <f t="shared" si="24"/>
        <v>3.4748564434953519</v>
      </c>
      <c r="G131" s="2">
        <f t="shared" si="25"/>
        <v>4.7453351674752628</v>
      </c>
      <c r="H131" s="2">
        <f t="shared" si="17"/>
        <v>8.2201916109706143</v>
      </c>
      <c r="I131" s="2">
        <f t="shared" si="22"/>
        <v>0.1679524</v>
      </c>
      <c r="J131" s="2">
        <f t="shared" si="23"/>
        <v>8.05933634653179</v>
      </c>
      <c r="K131" s="2">
        <f t="shared" si="20"/>
        <v>502.18863465365871</v>
      </c>
      <c r="L131" s="2">
        <f t="shared" si="21"/>
        <v>653.7670623132941</v>
      </c>
    </row>
    <row r="132" spans="1:12" s="2" customFormat="1" x14ac:dyDescent="0.2">
      <c r="A132" s="1">
        <v>83</v>
      </c>
      <c r="B132" s="1">
        <v>4.1701600000000001</v>
      </c>
      <c r="C132" s="2">
        <f t="shared" si="18"/>
        <v>0.5</v>
      </c>
      <c r="D132" s="2">
        <f t="shared" si="19"/>
        <v>652.47075734449993</v>
      </c>
      <c r="F132" s="2">
        <f t="shared" si="24"/>
        <v>3.4507212482798484</v>
      </c>
      <c r="G132" s="2">
        <f t="shared" si="25"/>
        <v>4.7118699397469754</v>
      </c>
      <c r="H132" s="2">
        <f t="shared" si="17"/>
        <v>8.1625911880268234</v>
      </c>
      <c r="I132" s="2">
        <f t="shared" si="22"/>
        <v>0.16680639999999999</v>
      </c>
      <c r="J132" s="2">
        <f t="shared" si="23"/>
        <v>8.00289394050575</v>
      </c>
      <c r="K132" s="2">
        <f t="shared" si="20"/>
        <v>505.6514234995463</v>
      </c>
      <c r="L132" s="2">
        <f t="shared" si="21"/>
        <v>658.49566486690526</v>
      </c>
    </row>
    <row r="133" spans="1:12" s="2" customFormat="1" x14ac:dyDescent="0.2">
      <c r="A133" s="1">
        <v>84</v>
      </c>
      <c r="B133" s="1">
        <v>4.1416599999999999</v>
      </c>
      <c r="C133" s="2">
        <f t="shared" si="18"/>
        <v>0.5</v>
      </c>
      <c r="D133" s="2">
        <f t="shared" si="19"/>
        <v>656.62666734449988</v>
      </c>
      <c r="F133" s="2">
        <f t="shared" si="24"/>
        <v>3.426798417654672</v>
      </c>
      <c r="G133" s="2">
        <f t="shared" si="25"/>
        <v>4.6787768538885519</v>
      </c>
      <c r="H133" s="2">
        <f t="shared" si="17"/>
        <v>8.1055752715432234</v>
      </c>
      <c r="I133" s="2">
        <f t="shared" si="22"/>
        <v>0.16566639999999999</v>
      </c>
      <c r="J133" s="2">
        <f t="shared" si="23"/>
        <v>7.9470186606814943</v>
      </c>
      <c r="K133" s="2">
        <f t="shared" si="20"/>
        <v>509.09018333251356</v>
      </c>
      <c r="L133" s="2">
        <f t="shared" si="21"/>
        <v>663.19098826372306</v>
      </c>
    </row>
    <row r="134" spans="1:12" s="2" customFormat="1" x14ac:dyDescent="0.2">
      <c r="A134" s="1">
        <v>85</v>
      </c>
      <c r="B134" s="1">
        <v>4.1132999999999997</v>
      </c>
      <c r="C134" s="2">
        <f t="shared" si="18"/>
        <v>0.5</v>
      </c>
      <c r="D134" s="2">
        <f t="shared" si="19"/>
        <v>660.75414734449987</v>
      </c>
      <c r="F134" s="2">
        <f t="shared" si="24"/>
        <v>3.4030704170154555</v>
      </c>
      <c r="G134" s="2">
        <f t="shared" si="25"/>
        <v>4.6460296458602226</v>
      </c>
      <c r="H134" s="2">
        <f t="shared" si="17"/>
        <v>8.0491000628756773</v>
      </c>
      <c r="I134" s="2">
        <f t="shared" si="22"/>
        <v>0.16453199999999998</v>
      </c>
      <c r="J134" s="2">
        <f t="shared" si="23"/>
        <v>7.8916680603606499</v>
      </c>
      <c r="K134" s="2">
        <f t="shared" si="20"/>
        <v>512.50511774984864</v>
      </c>
      <c r="L134" s="2">
        <f t="shared" si="21"/>
        <v>667.85339151359744</v>
      </c>
    </row>
    <row r="135" spans="1:12" s="2" customFormat="1" x14ac:dyDescent="0.2">
      <c r="A135" s="1">
        <v>86</v>
      </c>
      <c r="B135" s="1">
        <v>4.0850799999999996</v>
      </c>
      <c r="C135" s="2">
        <f t="shared" si="18"/>
        <v>0.5</v>
      </c>
      <c r="D135" s="2">
        <f t="shared" si="19"/>
        <v>664.85333734449989</v>
      </c>
      <c r="F135" s="2">
        <f t="shared" si="24"/>
        <v>3.3795239358966507</v>
      </c>
      <c r="G135" s="2">
        <f t="shared" si="25"/>
        <v>4.6136035387510175</v>
      </c>
      <c r="H135" s="2">
        <f t="shared" si="17"/>
        <v>7.9931274746476682</v>
      </c>
      <c r="I135" s="2">
        <f t="shared" si="22"/>
        <v>0.1634032</v>
      </c>
      <c r="J135" s="2">
        <f t="shared" si="23"/>
        <v>7.8368055756617618</v>
      </c>
      <c r="K135" s="2">
        <f t="shared" si="20"/>
        <v>515.89641492630471</v>
      </c>
      <c r="L135" s="2">
        <f t="shared" si="21"/>
        <v>672.48320810590303</v>
      </c>
    </row>
    <row r="136" spans="1:12" s="2" customFormat="1" x14ac:dyDescent="0.2">
      <c r="A136" s="1">
        <v>87</v>
      </c>
      <c r="B136" s="1">
        <v>4.0569899999999999</v>
      </c>
      <c r="C136" s="2">
        <f t="shared" si="18"/>
        <v>0.5</v>
      </c>
      <c r="D136" s="2">
        <f t="shared" si="19"/>
        <v>668.92437234449994</v>
      </c>
      <c r="F136" s="2">
        <f t="shared" si="24"/>
        <v>3.3561476452865961</v>
      </c>
      <c r="G136" s="2">
        <f t="shared" si="25"/>
        <v>4.5814759340652005</v>
      </c>
      <c r="H136" s="2">
        <f t="shared" si="17"/>
        <v>7.9376235793517971</v>
      </c>
      <c r="I136" s="2">
        <f t="shared" si="22"/>
        <v>0.1622796</v>
      </c>
      <c r="J136" s="2">
        <f t="shared" si="23"/>
        <v>7.7823982361777251</v>
      </c>
      <c r="K136" s="2">
        <f t="shared" si="20"/>
        <v>519.2642507168963</v>
      </c>
      <c r="L136" s="2">
        <f t="shared" si="21"/>
        <v>677.0807478423111</v>
      </c>
    </row>
    <row r="137" spans="1:12" s="2" customFormat="1" x14ac:dyDescent="0.2">
      <c r="A137" s="1">
        <v>88</v>
      </c>
      <c r="B137" s="1">
        <v>4.0290100000000004</v>
      </c>
      <c r="C137" s="2">
        <f t="shared" si="18"/>
        <v>0.5</v>
      </c>
      <c r="D137" s="2">
        <f t="shared" si="19"/>
        <v>672.96737234449995</v>
      </c>
      <c r="F137" s="2">
        <f t="shared" si="24"/>
        <v>3.3329286077691171</v>
      </c>
      <c r="G137" s="2">
        <f t="shared" si="25"/>
        <v>4.5496259083187569</v>
      </c>
      <c r="H137" s="2">
        <f t="shared" si="17"/>
        <v>7.8825545160878736</v>
      </c>
      <c r="I137" s="2">
        <f t="shared" si="22"/>
        <v>0.16116040000000001</v>
      </c>
      <c r="J137" s="2">
        <f t="shared" si="23"/>
        <v>7.7284127354443584</v>
      </c>
      <c r="K137" s="2">
        <f t="shared" si="20"/>
        <v>522.60878884342412</v>
      </c>
      <c r="L137" s="2">
        <f t="shared" si="21"/>
        <v>681.64629876350307</v>
      </c>
    </row>
    <row r="138" spans="1:12" s="2" customFormat="1" x14ac:dyDescent="0.2">
      <c r="A138" s="1">
        <v>89</v>
      </c>
      <c r="B138" s="1">
        <v>4.0011400000000004</v>
      </c>
      <c r="C138" s="2">
        <f t="shared" si="18"/>
        <v>0.5</v>
      </c>
      <c r="D138" s="2">
        <f t="shared" si="19"/>
        <v>676.98244734449997</v>
      </c>
      <c r="F138" s="2">
        <f t="shared" si="24"/>
        <v>3.3098549466520661</v>
      </c>
      <c r="G138" s="2">
        <f t="shared" si="25"/>
        <v>4.5180336808305528</v>
      </c>
      <c r="H138" s="2">
        <f t="shared" si="17"/>
        <v>7.8278886274826185</v>
      </c>
      <c r="I138" s="2">
        <f t="shared" si="22"/>
        <v>0.16004560000000001</v>
      </c>
      <c r="J138" s="2">
        <f t="shared" si="23"/>
        <v>7.6748186823833136</v>
      </c>
      <c r="K138" s="2">
        <f t="shared" si="20"/>
        <v>525.9301806206347</v>
      </c>
      <c r="L138" s="2">
        <f t="shared" si="21"/>
        <v>686.18012855807774</v>
      </c>
    </row>
    <row r="139" spans="1:12" s="2" customFormat="1" x14ac:dyDescent="0.2">
      <c r="A139" s="1">
        <v>90</v>
      </c>
      <c r="B139" s="1">
        <v>3.97336</v>
      </c>
      <c r="C139" s="2">
        <f t="shared" si="18"/>
        <v>0.5</v>
      </c>
      <c r="D139" s="2">
        <f t="shared" si="19"/>
        <v>680.96969734449999</v>
      </c>
      <c r="F139" s="2">
        <f t="shared" si="24"/>
        <v>3.2869154237595453</v>
      </c>
      <c r="G139" s="2">
        <f t="shared" si="25"/>
        <v>4.4866806111202884</v>
      </c>
      <c r="H139" s="2">
        <f t="shared" si="17"/>
        <v>7.7735960348798336</v>
      </c>
      <c r="I139" s="2">
        <f t="shared" si="22"/>
        <v>0.1589344</v>
      </c>
      <c r="J139" s="2">
        <f t="shared" si="23"/>
        <v>7.6215865934846398</v>
      </c>
      <c r="K139" s="2">
        <f t="shared" si="20"/>
        <v>529.2285658058405</v>
      </c>
      <c r="L139" s="2">
        <f t="shared" si="21"/>
        <v>690.68248570405319</v>
      </c>
    </row>
    <row r="140" spans="1:12" s="2" customFormat="1" x14ac:dyDescent="0.2">
      <c r="A140" s="1">
        <v>91</v>
      </c>
      <c r="B140" s="1">
        <v>3.9456799999999999</v>
      </c>
      <c r="C140" s="2">
        <f t="shared" si="18"/>
        <v>0.5</v>
      </c>
      <c r="D140" s="2">
        <f t="shared" si="19"/>
        <v>684.92921734449999</v>
      </c>
      <c r="F140" s="2">
        <f t="shared" si="24"/>
        <v>3.2641006727186173</v>
      </c>
      <c r="G140" s="2">
        <f t="shared" si="25"/>
        <v>4.4555493380415889</v>
      </c>
      <c r="H140" s="2">
        <f t="shared" si="17"/>
        <v>7.7196500107602066</v>
      </c>
      <c r="I140" s="2">
        <f t="shared" ref="I140:I169" si="26">Vb*B140</f>
        <v>0.1578272</v>
      </c>
      <c r="J140" s="2">
        <f t="shared" ref="J140:J171" si="27">I140+(1-Vb)*(H140)</f>
        <v>7.5686912103297983</v>
      </c>
      <c r="K140" s="2">
        <f t="shared" si="20"/>
        <v>532.50407385407959</v>
      </c>
      <c r="L140" s="2">
        <f t="shared" si="21"/>
        <v>695.15360067863412</v>
      </c>
    </row>
    <row r="141" spans="1:12" s="2" customFormat="1" x14ac:dyDescent="0.2">
      <c r="A141" s="1">
        <v>92</v>
      </c>
      <c r="B141" s="1">
        <v>3.9180799999999998</v>
      </c>
      <c r="C141" s="2">
        <f t="shared" si="18"/>
        <v>0.5</v>
      </c>
      <c r="D141" s="2">
        <f t="shared" si="19"/>
        <v>688.86109734449997</v>
      </c>
      <c r="F141" s="2">
        <f t="shared" ref="F141:F169" si="28">(K1r*D141-(k2r+k3r/(1+k4r*C141))*(K140+F140*C141)+(k4r/(1+k4r*C141))*(L140+G140*C141))/(1+(k2r+k3r/(1+k4r*C141))*C141)</f>
        <v>3.2414023188327414</v>
      </c>
      <c r="G141" s="2">
        <f t="shared" ref="G141:G169" si="29">(k3r*K141-k4r*(L140+G140*C141))/(1+k4r*C141)</f>
        <v>4.4246239440396904</v>
      </c>
      <c r="H141" s="2">
        <f t="shared" ref="H141:H169" si="30">F141+G141</f>
        <v>7.6660262628724318</v>
      </c>
      <c r="I141" s="2">
        <f t="shared" si="26"/>
        <v>0.15672320000000001</v>
      </c>
      <c r="J141" s="2">
        <f t="shared" si="27"/>
        <v>7.5161084123575339</v>
      </c>
      <c r="K141" s="2">
        <f t="shared" si="20"/>
        <v>535.75682534985526</v>
      </c>
      <c r="L141" s="2">
        <f t="shared" si="21"/>
        <v>699.59368731967481</v>
      </c>
    </row>
    <row r="142" spans="1:12" s="2" customFormat="1" x14ac:dyDescent="0.2">
      <c r="A142" s="1">
        <v>93</v>
      </c>
      <c r="B142" s="1">
        <v>3.8905599999999998</v>
      </c>
      <c r="C142" s="2">
        <f t="shared" ref="C142:C169" si="31">(A142-A141)/2</f>
        <v>0.5</v>
      </c>
      <c r="D142" s="2">
        <f t="shared" ref="D142:D169" si="32">D141+0.5*(B142+B141)*(A142-A141)</f>
        <v>692.76541734449995</v>
      </c>
      <c r="F142" s="2">
        <f t="shared" si="28"/>
        <v>3.2188112485120524</v>
      </c>
      <c r="G142" s="2">
        <f t="shared" si="29"/>
        <v>4.3938896225240676</v>
      </c>
      <c r="H142" s="2">
        <f t="shared" si="30"/>
        <v>7.6127008710361199</v>
      </c>
      <c r="I142" s="2">
        <f t="shared" si="26"/>
        <v>0.15562239999999999</v>
      </c>
      <c r="J142" s="2">
        <f t="shared" si="27"/>
        <v>7.4638152361946748</v>
      </c>
      <c r="K142" s="2">
        <f t="shared" ref="K142:K169" si="33">K141+0.5*(F142+F141)*(A142-A141)</f>
        <v>538.9869321335276</v>
      </c>
      <c r="L142" s="2">
        <f t="shared" ref="L142:L169" si="34">L141+0.5*(G142+G141)*(A142-A141)</f>
        <v>704.00294410295669</v>
      </c>
    </row>
    <row r="143" spans="1:12" s="2" customFormat="1" x14ac:dyDescent="0.2">
      <c r="A143" s="1">
        <v>94</v>
      </c>
      <c r="B143" s="1">
        <v>3.8631099999999998</v>
      </c>
      <c r="C143" s="2">
        <f t="shared" si="31"/>
        <v>0.5</v>
      </c>
      <c r="D143" s="2">
        <f t="shared" si="32"/>
        <v>696.64225234449998</v>
      </c>
      <c r="F143" s="2">
        <f t="shared" si="28"/>
        <v>3.1963196573414248</v>
      </c>
      <c r="G143" s="2">
        <f t="shared" si="29"/>
        <v>4.3633324872313972</v>
      </c>
      <c r="H143" s="2">
        <f t="shared" si="30"/>
        <v>7.559652144572822</v>
      </c>
      <c r="I143" s="2">
        <f t="shared" si="26"/>
        <v>0.15452440000000001</v>
      </c>
      <c r="J143" s="2">
        <f t="shared" si="27"/>
        <v>7.4117904587899082</v>
      </c>
      <c r="K143" s="2">
        <f t="shared" si="33"/>
        <v>542.1944975864543</v>
      </c>
      <c r="L143" s="2">
        <f t="shared" si="34"/>
        <v>708.38155515783444</v>
      </c>
    </row>
    <row r="144" spans="1:12" s="2" customFormat="1" x14ac:dyDescent="0.2">
      <c r="A144" s="1">
        <v>95</v>
      </c>
      <c r="B144" s="1">
        <v>3.8357199999999998</v>
      </c>
      <c r="C144" s="2">
        <f t="shared" si="31"/>
        <v>0.5</v>
      </c>
      <c r="D144" s="2">
        <f t="shared" si="32"/>
        <v>700.4916673445</v>
      </c>
      <c r="F144" s="2">
        <f t="shared" si="28"/>
        <v>3.1739190346003876</v>
      </c>
      <c r="G144" s="2">
        <f t="shared" si="29"/>
        <v>4.3329394369869867</v>
      </c>
      <c r="H144" s="2">
        <f t="shared" si="30"/>
        <v>7.5068584715873747</v>
      </c>
      <c r="I144" s="2">
        <f t="shared" si="26"/>
        <v>0.1534288</v>
      </c>
      <c r="J144" s="2">
        <f t="shared" si="27"/>
        <v>7.3600129327238797</v>
      </c>
      <c r="K144" s="2">
        <f t="shared" si="33"/>
        <v>545.37961693242517</v>
      </c>
      <c r="L144" s="2">
        <f t="shared" si="34"/>
        <v>712.7296911199436</v>
      </c>
    </row>
    <row r="145" spans="1:12" s="2" customFormat="1" x14ac:dyDescent="0.2">
      <c r="A145" s="1">
        <v>96</v>
      </c>
      <c r="B145" s="1">
        <v>3.8083900000000002</v>
      </c>
      <c r="C145" s="2">
        <f t="shared" si="31"/>
        <v>0.5</v>
      </c>
      <c r="D145" s="2">
        <f t="shared" si="32"/>
        <v>704.31372234449998</v>
      </c>
      <c r="F145" s="2">
        <f t="shared" si="28"/>
        <v>3.1516021322252681</v>
      </c>
      <c r="G145" s="2">
        <f t="shared" si="29"/>
        <v>4.3026980476557117</v>
      </c>
      <c r="H145" s="2">
        <f t="shared" si="30"/>
        <v>7.4543001798809794</v>
      </c>
      <c r="I145" s="2">
        <f t="shared" si="26"/>
        <v>0.15233560000000002</v>
      </c>
      <c r="J145" s="2">
        <f t="shared" si="27"/>
        <v>7.30846377268574</v>
      </c>
      <c r="K145" s="2">
        <f t="shared" si="33"/>
        <v>548.54237751583798</v>
      </c>
      <c r="L145" s="2">
        <f t="shared" si="34"/>
        <v>717.04750986226497</v>
      </c>
    </row>
    <row r="146" spans="1:12" s="2" customFormat="1" x14ac:dyDescent="0.2">
      <c r="A146" s="1">
        <v>97</v>
      </c>
      <c r="B146" s="1">
        <v>3.78112</v>
      </c>
      <c r="C146" s="2">
        <f t="shared" si="31"/>
        <v>0.5</v>
      </c>
      <c r="D146" s="2">
        <f t="shared" si="32"/>
        <v>708.10847734449999</v>
      </c>
      <c r="F146" s="2">
        <f t="shared" si="28"/>
        <v>3.1293637416158986</v>
      </c>
      <c r="G146" s="2">
        <f t="shared" si="29"/>
        <v>4.272596969804864</v>
      </c>
      <c r="H146" s="2">
        <f t="shared" si="30"/>
        <v>7.4019607114207631</v>
      </c>
      <c r="I146" s="2">
        <f t="shared" si="26"/>
        <v>0.15124480000000001</v>
      </c>
      <c r="J146" s="2">
        <f t="shared" si="27"/>
        <v>7.2571270829639323</v>
      </c>
      <c r="K146" s="2">
        <f t="shared" si="33"/>
        <v>551.68286045275852</v>
      </c>
      <c r="L146" s="2">
        <f t="shared" si="34"/>
        <v>721.33515737099526</v>
      </c>
    </row>
    <row r="147" spans="1:12" s="2" customFormat="1" x14ac:dyDescent="0.2">
      <c r="A147" s="1">
        <v>98</v>
      </c>
      <c r="B147" s="1">
        <v>3.7538999999999998</v>
      </c>
      <c r="C147" s="2">
        <f t="shared" si="31"/>
        <v>0.5</v>
      </c>
      <c r="D147" s="2">
        <f t="shared" si="32"/>
        <v>711.8759873445</v>
      </c>
      <c r="F147" s="2">
        <f t="shared" si="28"/>
        <v>3.1071982716104229</v>
      </c>
      <c r="G147" s="2">
        <f t="shared" si="29"/>
        <v>4.2426259365038037</v>
      </c>
      <c r="H147" s="2">
        <f t="shared" si="30"/>
        <v>7.3498242081142262</v>
      </c>
      <c r="I147" s="2">
        <f t="shared" si="26"/>
        <v>0.15015599999999998</v>
      </c>
      <c r="J147" s="2">
        <f t="shared" si="27"/>
        <v>7.2059872397896569</v>
      </c>
      <c r="K147" s="2">
        <f t="shared" si="33"/>
        <v>554.80114145937171</v>
      </c>
      <c r="L147" s="2">
        <f t="shared" si="34"/>
        <v>725.59276882414963</v>
      </c>
    </row>
    <row r="148" spans="1:12" s="2" customFormat="1" x14ac:dyDescent="0.2">
      <c r="A148" s="1">
        <v>99</v>
      </c>
      <c r="B148" s="1">
        <v>3.7267199999999998</v>
      </c>
      <c r="C148" s="2">
        <f t="shared" si="31"/>
        <v>0.5</v>
      </c>
      <c r="D148" s="2">
        <f t="shared" si="32"/>
        <v>715.61629734450003</v>
      </c>
      <c r="F148" s="2">
        <f t="shared" si="28"/>
        <v>3.0850987700109571</v>
      </c>
      <c r="G148" s="2">
        <f t="shared" si="29"/>
        <v>4.2127751776978508</v>
      </c>
      <c r="H148" s="2">
        <f t="shared" si="30"/>
        <v>7.2978739477088084</v>
      </c>
      <c r="I148" s="2">
        <f t="shared" si="26"/>
        <v>0.1490688</v>
      </c>
      <c r="J148" s="2">
        <f t="shared" si="27"/>
        <v>7.1550277898004557</v>
      </c>
      <c r="K148" s="2">
        <f t="shared" si="33"/>
        <v>557.89728998018245</v>
      </c>
      <c r="L148" s="2">
        <f t="shared" si="34"/>
        <v>729.8204693812504</v>
      </c>
    </row>
    <row r="149" spans="1:12" s="2" customFormat="1" x14ac:dyDescent="0.2">
      <c r="A149" s="1">
        <v>100</v>
      </c>
      <c r="B149" s="1">
        <v>3.6995800000000001</v>
      </c>
      <c r="C149" s="2">
        <f t="shared" si="31"/>
        <v>0.5</v>
      </c>
      <c r="D149" s="2">
        <f t="shared" si="32"/>
        <v>719.32944734450007</v>
      </c>
      <c r="F149" s="2">
        <f t="shared" si="28"/>
        <v>3.0630592295826577</v>
      </c>
      <c r="G149" s="2">
        <f t="shared" si="29"/>
        <v>4.1830352182277313</v>
      </c>
      <c r="H149" s="2">
        <f t="shared" si="30"/>
        <v>7.246094447810389</v>
      </c>
      <c r="I149" s="2">
        <f t="shared" si="26"/>
        <v>0.14798320000000001</v>
      </c>
      <c r="J149" s="2">
        <f t="shared" si="27"/>
        <v>7.104233869897973</v>
      </c>
      <c r="K149" s="2">
        <f t="shared" si="33"/>
        <v>560.97136897997927</v>
      </c>
      <c r="L149" s="2">
        <f t="shared" si="34"/>
        <v>734.01837457921317</v>
      </c>
    </row>
    <row r="150" spans="1:12" s="2" customFormat="1" x14ac:dyDescent="0.2">
      <c r="A150" s="1">
        <v>101</v>
      </c>
      <c r="B150" s="1">
        <v>3.6724800000000002</v>
      </c>
      <c r="C150" s="2">
        <f t="shared" si="31"/>
        <v>0.5</v>
      </c>
      <c r="D150" s="2">
        <f t="shared" si="32"/>
        <v>723.01547734450003</v>
      </c>
      <c r="F150" s="2">
        <f t="shared" si="28"/>
        <v>3.0410754840102934</v>
      </c>
      <c r="G150" s="2">
        <f t="shared" si="29"/>
        <v>4.1533972854019003</v>
      </c>
      <c r="H150" s="2">
        <f t="shared" si="30"/>
        <v>7.1944727694121937</v>
      </c>
      <c r="I150" s="2">
        <f t="shared" si="26"/>
        <v>0.14689920000000001</v>
      </c>
      <c r="J150" s="2">
        <f t="shared" si="27"/>
        <v>7.0535930586357054</v>
      </c>
      <c r="K150" s="2">
        <f t="shared" si="33"/>
        <v>564.02343633677572</v>
      </c>
      <c r="L150" s="2">
        <f t="shared" si="34"/>
        <v>738.18659083102796</v>
      </c>
    </row>
    <row r="151" spans="1:12" s="2" customFormat="1" x14ac:dyDescent="0.2">
      <c r="A151" s="1">
        <v>102</v>
      </c>
      <c r="B151" s="1">
        <v>3.64541</v>
      </c>
      <c r="C151" s="2">
        <f t="shared" si="31"/>
        <v>0.5</v>
      </c>
      <c r="D151" s="2">
        <f t="shared" si="32"/>
        <v>726.67442234450004</v>
      </c>
      <c r="F151" s="2">
        <f t="shared" si="28"/>
        <v>3.0191428358946064</v>
      </c>
      <c r="G151" s="2">
        <f t="shared" si="29"/>
        <v>4.1238533535414001</v>
      </c>
      <c r="H151" s="2">
        <f t="shared" si="30"/>
        <v>7.1429961894360066</v>
      </c>
      <c r="I151" s="2">
        <f t="shared" si="26"/>
        <v>0.14581640000000001</v>
      </c>
      <c r="J151" s="2">
        <f t="shared" si="27"/>
        <v>7.0030927418585662</v>
      </c>
      <c r="K151" s="2">
        <f t="shared" si="33"/>
        <v>567.05354549672813</v>
      </c>
      <c r="L151" s="2">
        <f t="shared" si="34"/>
        <v>742.32521615049961</v>
      </c>
    </row>
    <row r="152" spans="1:12" s="2" customFormat="1" x14ac:dyDescent="0.2">
      <c r="A152" s="1">
        <v>103</v>
      </c>
      <c r="B152" s="1">
        <v>3.6183700000000001</v>
      </c>
      <c r="C152" s="2">
        <f t="shared" si="31"/>
        <v>0.5</v>
      </c>
      <c r="D152" s="2">
        <f t="shared" si="32"/>
        <v>730.30631234450004</v>
      </c>
      <c r="F152" s="2">
        <f t="shared" si="28"/>
        <v>2.9972565098275341</v>
      </c>
      <c r="G152" s="2">
        <f t="shared" si="29"/>
        <v>4.0943958431779492</v>
      </c>
      <c r="H152" s="2">
        <f t="shared" si="30"/>
        <v>7.0916523530054834</v>
      </c>
      <c r="I152" s="2">
        <f t="shared" si="26"/>
        <v>0.1447348</v>
      </c>
      <c r="J152" s="2">
        <f t="shared" si="27"/>
        <v>6.9527210588852641</v>
      </c>
      <c r="K152" s="2">
        <f t="shared" si="33"/>
        <v>570.06174516958924</v>
      </c>
      <c r="L152" s="2">
        <f t="shared" si="34"/>
        <v>746.43434074885931</v>
      </c>
    </row>
    <row r="153" spans="1:12" s="2" customFormat="1" x14ac:dyDescent="0.2">
      <c r="A153" s="1">
        <v>104</v>
      </c>
      <c r="B153" s="1">
        <v>3.5913599999999999</v>
      </c>
      <c r="C153" s="2">
        <f t="shared" si="31"/>
        <v>0.5</v>
      </c>
      <c r="D153" s="2">
        <f t="shared" si="32"/>
        <v>733.91117734450006</v>
      </c>
      <c r="F153" s="2">
        <f t="shared" si="28"/>
        <v>2.9754131851689034</v>
      </c>
      <c r="G153" s="2">
        <f t="shared" si="29"/>
        <v>4.0650177440874034</v>
      </c>
      <c r="H153" s="2">
        <f t="shared" si="30"/>
        <v>7.0404309292563063</v>
      </c>
      <c r="I153" s="2">
        <f t="shared" si="26"/>
        <v>0.14365439999999999</v>
      </c>
      <c r="J153" s="2">
        <f t="shared" si="27"/>
        <v>6.9024680920860542</v>
      </c>
      <c r="K153" s="2">
        <f t="shared" si="33"/>
        <v>573.0480800170875</v>
      </c>
      <c r="L153" s="2">
        <f t="shared" si="34"/>
        <v>750.51404754249199</v>
      </c>
    </row>
    <row r="154" spans="1:12" s="2" customFormat="1" x14ac:dyDescent="0.2">
      <c r="A154" s="1">
        <v>105</v>
      </c>
      <c r="B154" s="1">
        <v>3.5643799999999999</v>
      </c>
      <c r="C154" s="2">
        <f t="shared" si="31"/>
        <v>0.5</v>
      </c>
      <c r="D154" s="2">
        <f t="shared" si="32"/>
        <v>737.48904734450002</v>
      </c>
      <c r="F154" s="2">
        <f t="shared" si="28"/>
        <v>2.9536102341377415</v>
      </c>
      <c r="G154" s="2">
        <f t="shared" si="29"/>
        <v>4.0357128402918425</v>
      </c>
      <c r="H154" s="2">
        <f t="shared" si="30"/>
        <v>6.989323074429584</v>
      </c>
      <c r="I154" s="2">
        <f t="shared" si="26"/>
        <v>0.14257519999999999</v>
      </c>
      <c r="J154" s="2">
        <f t="shared" si="27"/>
        <v>6.8523253514524001</v>
      </c>
      <c r="K154" s="2">
        <f t="shared" si="33"/>
        <v>576.01259172674077</v>
      </c>
      <c r="L154" s="2">
        <f t="shared" si="34"/>
        <v>754.56441283468166</v>
      </c>
    </row>
    <row r="155" spans="1:12" s="2" customFormat="1" x14ac:dyDescent="0.2">
      <c r="A155" s="1">
        <v>106</v>
      </c>
      <c r="B155" s="1">
        <v>3.5374099999999999</v>
      </c>
      <c r="C155" s="2">
        <f t="shared" si="31"/>
        <v>0.5</v>
      </c>
      <c r="D155" s="2">
        <f t="shared" si="32"/>
        <v>741.03994234449999</v>
      </c>
      <c r="F155" s="2">
        <f t="shared" si="28"/>
        <v>2.9318426456206543</v>
      </c>
      <c r="G155" s="2">
        <f t="shared" si="29"/>
        <v>4.0064752088693227</v>
      </c>
      <c r="H155" s="2">
        <f t="shared" si="30"/>
        <v>6.9383178544899771</v>
      </c>
      <c r="I155" s="2">
        <f t="shared" si="26"/>
        <v>0.14149639999999999</v>
      </c>
      <c r="J155" s="2">
        <f t="shared" si="27"/>
        <v>6.8022815403103785</v>
      </c>
      <c r="K155" s="2">
        <f t="shared" si="33"/>
        <v>578.95531816661992</v>
      </c>
      <c r="L155" s="2">
        <f t="shared" si="34"/>
        <v>758.5855068592623</v>
      </c>
    </row>
    <row r="156" spans="1:12" s="2" customFormat="1" x14ac:dyDescent="0.2">
      <c r="A156" s="1">
        <v>107</v>
      </c>
      <c r="B156" s="1">
        <v>3.5104700000000002</v>
      </c>
      <c r="C156" s="2">
        <f t="shared" si="31"/>
        <v>0.5</v>
      </c>
      <c r="D156" s="2">
        <f t="shared" si="32"/>
        <v>744.56388234450003</v>
      </c>
      <c r="F156" s="2">
        <f t="shared" si="28"/>
        <v>2.9101073071050929</v>
      </c>
      <c r="G156" s="2">
        <f t="shared" si="29"/>
        <v>3.9772990592035495</v>
      </c>
      <c r="H156" s="2">
        <f t="shared" si="30"/>
        <v>6.8874063663086424</v>
      </c>
      <c r="I156" s="2">
        <f t="shared" si="26"/>
        <v>0.14041880000000001</v>
      </c>
      <c r="J156" s="2">
        <f t="shared" si="27"/>
        <v>6.7523289116562966</v>
      </c>
      <c r="K156" s="2">
        <f t="shared" si="33"/>
        <v>581.87629314298283</v>
      </c>
      <c r="L156" s="2">
        <f t="shared" si="34"/>
        <v>762.57739399329876</v>
      </c>
    </row>
    <row r="157" spans="1:12" s="2" customFormat="1" x14ac:dyDescent="0.2">
      <c r="A157" s="1">
        <v>108</v>
      </c>
      <c r="B157" s="1">
        <v>3.4835400000000001</v>
      </c>
      <c r="C157" s="2">
        <f t="shared" si="31"/>
        <v>0.5</v>
      </c>
      <c r="D157" s="2">
        <f t="shared" si="32"/>
        <v>748.06088734449997</v>
      </c>
      <c r="F157" s="2">
        <f t="shared" si="28"/>
        <v>2.8884018984538358</v>
      </c>
      <c r="G157" s="2">
        <f t="shared" si="29"/>
        <v>3.9481791664650494</v>
      </c>
      <c r="H157" s="2">
        <f t="shared" si="30"/>
        <v>6.8365810649188852</v>
      </c>
      <c r="I157" s="2">
        <f t="shared" si="26"/>
        <v>0.13934160000000001</v>
      </c>
      <c r="J157" s="2">
        <f t="shared" si="27"/>
        <v>6.7024594223221294</v>
      </c>
      <c r="K157" s="2">
        <f t="shared" si="33"/>
        <v>584.77554774576231</v>
      </c>
      <c r="L157" s="2">
        <f t="shared" si="34"/>
        <v>766.540133106133</v>
      </c>
    </row>
    <row r="158" spans="1:12" s="2" customFormat="1" x14ac:dyDescent="0.2">
      <c r="A158" s="1">
        <v>109</v>
      </c>
      <c r="B158" s="1">
        <v>3.45662</v>
      </c>
      <c r="C158" s="2">
        <f t="shared" si="31"/>
        <v>0.5</v>
      </c>
      <c r="D158" s="2">
        <f t="shared" si="32"/>
        <v>751.53096734450003</v>
      </c>
      <c r="F158" s="2">
        <f t="shared" si="28"/>
        <v>2.866721714604672</v>
      </c>
      <c r="G158" s="2">
        <f t="shared" si="29"/>
        <v>3.9191104470495479</v>
      </c>
      <c r="H158" s="2">
        <f t="shared" si="30"/>
        <v>6.7858321616542199</v>
      </c>
      <c r="I158" s="2">
        <f t="shared" si="26"/>
        <v>0.13826479999999999</v>
      </c>
      <c r="J158" s="2">
        <f t="shared" si="27"/>
        <v>6.6526636751880508</v>
      </c>
      <c r="K158" s="2">
        <f t="shared" si="33"/>
        <v>587.65310955229154</v>
      </c>
      <c r="L158" s="2">
        <f t="shared" si="34"/>
        <v>770.47377791289034</v>
      </c>
    </row>
    <row r="159" spans="1:12" s="2" customFormat="1" x14ac:dyDescent="0.2">
      <c r="A159" s="1">
        <v>110</v>
      </c>
      <c r="B159" s="1">
        <v>3.4297200000000001</v>
      </c>
      <c r="C159" s="2">
        <f t="shared" si="31"/>
        <v>0.5</v>
      </c>
      <c r="D159" s="2">
        <f t="shared" si="32"/>
        <v>754.97413734450004</v>
      </c>
      <c r="F159" s="2">
        <f t="shared" si="28"/>
        <v>2.8450653252156113</v>
      </c>
      <c r="G159" s="2">
        <f t="shared" si="29"/>
        <v>3.8900880764836274</v>
      </c>
      <c r="H159" s="2">
        <f t="shared" si="30"/>
        <v>6.7351534016992387</v>
      </c>
      <c r="I159" s="2">
        <f t="shared" si="26"/>
        <v>0.1371888</v>
      </c>
      <c r="J159" s="2">
        <f t="shared" si="27"/>
        <v>6.602936065631269</v>
      </c>
      <c r="K159" s="2">
        <f t="shared" si="33"/>
        <v>590.50900307220172</v>
      </c>
      <c r="L159" s="2">
        <f t="shared" si="34"/>
        <v>774.37837717465698</v>
      </c>
    </row>
    <row r="160" spans="1:12" s="2" customFormat="1" x14ac:dyDescent="0.2">
      <c r="A160" s="1">
        <v>111</v>
      </c>
      <c r="B160" s="1">
        <v>3.4028299999999998</v>
      </c>
      <c r="C160" s="2">
        <f t="shared" si="31"/>
        <v>0.5</v>
      </c>
      <c r="D160" s="2">
        <f t="shared" si="32"/>
        <v>758.39041234450008</v>
      </c>
      <c r="F160" s="2">
        <f t="shared" si="28"/>
        <v>2.8234312677254709</v>
      </c>
      <c r="G160" s="2">
        <f t="shared" si="29"/>
        <v>3.8611079857384847</v>
      </c>
      <c r="H160" s="2">
        <f t="shared" si="30"/>
        <v>6.6845392534639556</v>
      </c>
      <c r="I160" s="2">
        <f t="shared" si="26"/>
        <v>0.13611319999999999</v>
      </c>
      <c r="J160" s="2">
        <f t="shared" si="27"/>
        <v>6.5532708833253963</v>
      </c>
      <c r="K160" s="2">
        <f t="shared" si="33"/>
        <v>593.34325136867221</v>
      </c>
      <c r="L160" s="2">
        <f t="shared" si="34"/>
        <v>778.25397520576803</v>
      </c>
    </row>
    <row r="161" spans="1:12" s="2" customFormat="1" x14ac:dyDescent="0.2">
      <c r="A161" s="1">
        <v>112</v>
      </c>
      <c r="B161" s="1">
        <v>3.3759399999999999</v>
      </c>
      <c r="C161" s="2">
        <f t="shared" si="31"/>
        <v>0.5</v>
      </c>
      <c r="D161" s="2">
        <f t="shared" si="32"/>
        <v>761.77979734450003</v>
      </c>
      <c r="F161" s="2">
        <f t="shared" si="28"/>
        <v>2.8018153957799239</v>
      </c>
      <c r="G161" s="2">
        <f t="shared" si="29"/>
        <v>3.8321661918076479</v>
      </c>
      <c r="H161" s="2">
        <f t="shared" si="30"/>
        <v>6.6339815875875718</v>
      </c>
      <c r="I161" s="2">
        <f t="shared" si="26"/>
        <v>0.13503760000000001</v>
      </c>
      <c r="J161" s="2">
        <f t="shared" si="27"/>
        <v>6.5036599240840696</v>
      </c>
      <c r="K161" s="2">
        <f t="shared" si="33"/>
        <v>596.15587470042487</v>
      </c>
      <c r="L161" s="2">
        <f t="shared" si="34"/>
        <v>782.10061229454107</v>
      </c>
    </row>
    <row r="162" spans="1:12" s="2" customFormat="1" x14ac:dyDescent="0.2">
      <c r="A162" s="1">
        <v>113</v>
      </c>
      <c r="B162" s="1">
        <v>3.3490600000000001</v>
      </c>
      <c r="C162" s="2">
        <f t="shared" si="31"/>
        <v>0.5</v>
      </c>
      <c r="D162" s="2">
        <f t="shared" si="32"/>
        <v>765.14229734449998</v>
      </c>
      <c r="F162" s="2">
        <f t="shared" si="28"/>
        <v>2.7802153021352676</v>
      </c>
      <c r="G162" s="2">
        <f t="shared" si="29"/>
        <v>3.8032586109735034</v>
      </c>
      <c r="H162" s="2">
        <f t="shared" si="30"/>
        <v>6.5834739131087705</v>
      </c>
      <c r="I162" s="2">
        <f t="shared" si="26"/>
        <v>0.13396240000000001</v>
      </c>
      <c r="J162" s="2">
        <f t="shared" si="27"/>
        <v>6.4540973565844189</v>
      </c>
      <c r="K162" s="2">
        <f t="shared" si="33"/>
        <v>598.94689004938243</v>
      </c>
      <c r="L162" s="2">
        <f t="shared" si="34"/>
        <v>785.91832469593169</v>
      </c>
    </row>
    <row r="163" spans="1:12" s="2" customFormat="1" x14ac:dyDescent="0.2">
      <c r="A163" s="1">
        <v>114</v>
      </c>
      <c r="B163" s="1">
        <v>3.32219</v>
      </c>
      <c r="C163" s="2">
        <f t="shared" si="31"/>
        <v>0.5</v>
      </c>
      <c r="D163" s="2">
        <f t="shared" si="32"/>
        <v>768.47792234450003</v>
      </c>
      <c r="F163" s="2">
        <f t="shared" si="28"/>
        <v>2.7586306692865699</v>
      </c>
      <c r="G163" s="2">
        <f t="shared" si="29"/>
        <v>3.7743817509668225</v>
      </c>
      <c r="H163" s="2">
        <f t="shared" si="30"/>
        <v>6.5330124202533923</v>
      </c>
      <c r="I163" s="2">
        <f t="shared" si="26"/>
        <v>0.13288759999999999</v>
      </c>
      <c r="J163" s="2">
        <f t="shared" si="27"/>
        <v>6.4045795234432568</v>
      </c>
      <c r="K163" s="2">
        <f t="shared" si="33"/>
        <v>601.71631303509332</v>
      </c>
      <c r="L163" s="2">
        <f t="shared" si="34"/>
        <v>789.70714487690179</v>
      </c>
    </row>
    <row r="164" spans="1:12" s="2" customFormat="1" x14ac:dyDescent="0.2">
      <c r="A164" s="1">
        <v>115</v>
      </c>
      <c r="B164" s="1">
        <v>3.2953199999999998</v>
      </c>
      <c r="C164" s="2">
        <f t="shared" si="31"/>
        <v>0.5</v>
      </c>
      <c r="D164" s="2">
        <f t="shared" si="32"/>
        <v>771.78667734450005</v>
      </c>
      <c r="F164" s="2">
        <f t="shared" si="28"/>
        <v>2.737059324392332</v>
      </c>
      <c r="G164" s="2">
        <f t="shared" si="29"/>
        <v>3.7455325974413816</v>
      </c>
      <c r="H164" s="2">
        <f t="shared" si="30"/>
        <v>6.4825919218337136</v>
      </c>
      <c r="I164" s="2">
        <f t="shared" si="26"/>
        <v>0.13181280000000001</v>
      </c>
      <c r="J164" s="2">
        <f t="shared" si="27"/>
        <v>6.3551010449603647</v>
      </c>
      <c r="K164" s="2">
        <f t="shared" si="33"/>
        <v>604.46415803193281</v>
      </c>
      <c r="L164" s="2">
        <f t="shared" si="34"/>
        <v>793.46710205110594</v>
      </c>
    </row>
    <row r="165" spans="1:12" s="2" customFormat="1" x14ac:dyDescent="0.2">
      <c r="A165" s="1">
        <v>116</v>
      </c>
      <c r="B165" s="1">
        <v>3.2684600000000001</v>
      </c>
      <c r="C165" s="2">
        <f t="shared" si="31"/>
        <v>0.5</v>
      </c>
      <c r="D165" s="2">
        <f t="shared" si="32"/>
        <v>775.06856734450002</v>
      </c>
      <c r="F165" s="2">
        <f t="shared" si="28"/>
        <v>2.71549983611746</v>
      </c>
      <c r="G165" s="2">
        <f t="shared" si="29"/>
        <v>3.7167082955888087</v>
      </c>
      <c r="H165" s="2">
        <f t="shared" si="30"/>
        <v>6.4322081317062683</v>
      </c>
      <c r="I165" s="2">
        <f t="shared" si="26"/>
        <v>0.1307384</v>
      </c>
      <c r="J165" s="2">
        <f t="shared" si="27"/>
        <v>6.305658206438018</v>
      </c>
      <c r="K165" s="2">
        <f t="shared" si="33"/>
        <v>607.19043761218768</v>
      </c>
      <c r="L165" s="2">
        <f t="shared" si="34"/>
        <v>797.19822249762103</v>
      </c>
    </row>
    <row r="166" spans="1:12" s="2" customFormat="1" x14ac:dyDescent="0.2">
      <c r="A166" s="1">
        <v>117</v>
      </c>
      <c r="B166" s="1">
        <v>3.24159</v>
      </c>
      <c r="C166" s="2">
        <f t="shared" si="31"/>
        <v>0.5</v>
      </c>
      <c r="D166" s="2">
        <f t="shared" si="32"/>
        <v>778.32359234450007</v>
      </c>
      <c r="F166" s="2">
        <f t="shared" si="28"/>
        <v>2.6939496977736788</v>
      </c>
      <c r="G166" s="2">
        <f t="shared" si="29"/>
        <v>3.6879060504597185</v>
      </c>
      <c r="H166" s="2">
        <f t="shared" si="30"/>
        <v>6.3818557482333969</v>
      </c>
      <c r="I166" s="2">
        <f t="shared" si="26"/>
        <v>0.12966359999999999</v>
      </c>
      <c r="J166" s="2">
        <f t="shared" si="27"/>
        <v>6.2562451183040606</v>
      </c>
      <c r="K166" s="2">
        <f t="shared" si="33"/>
        <v>609.89516237913324</v>
      </c>
      <c r="L166" s="2">
        <f t="shared" si="34"/>
        <v>800.90052967064526</v>
      </c>
    </row>
    <row r="167" spans="1:12" s="2" customFormat="1" x14ac:dyDescent="0.2">
      <c r="A167" s="1">
        <v>118</v>
      </c>
      <c r="B167" s="1">
        <v>3.2147299999999999</v>
      </c>
      <c r="C167" s="2">
        <f t="shared" si="31"/>
        <v>0.5</v>
      </c>
      <c r="D167" s="2">
        <f t="shared" si="32"/>
        <v>781.55175234450007</v>
      </c>
      <c r="F167" s="2">
        <f t="shared" si="28"/>
        <v>2.6724073831530255</v>
      </c>
      <c r="G167" s="2">
        <f t="shared" si="29"/>
        <v>3.6591230948488129</v>
      </c>
      <c r="H167" s="2">
        <f t="shared" si="30"/>
        <v>6.331530478001838</v>
      </c>
      <c r="I167" s="2">
        <f t="shared" si="26"/>
        <v>0.12858919999999999</v>
      </c>
      <c r="J167" s="2">
        <f t="shared" si="27"/>
        <v>6.206858458881765</v>
      </c>
      <c r="K167" s="2">
        <f t="shared" si="33"/>
        <v>612.5783409195966</v>
      </c>
      <c r="L167" s="2">
        <f t="shared" si="34"/>
        <v>804.57404424329957</v>
      </c>
    </row>
    <row r="168" spans="1:12" s="2" customFormat="1" x14ac:dyDescent="0.2">
      <c r="A168" s="1">
        <v>119</v>
      </c>
      <c r="B168" s="1">
        <v>3.1878600000000001</v>
      </c>
      <c r="C168" s="2">
        <f t="shared" si="31"/>
        <v>0.5</v>
      </c>
      <c r="D168" s="2">
        <f t="shared" si="32"/>
        <v>784.75304734450003</v>
      </c>
      <c r="F168" s="2">
        <f t="shared" si="28"/>
        <v>2.6508717678127338</v>
      </c>
      <c r="G168" s="2">
        <f t="shared" si="29"/>
        <v>3.6303569224475045</v>
      </c>
      <c r="H168" s="2">
        <f t="shared" si="30"/>
        <v>6.2812286902602388</v>
      </c>
      <c r="I168" s="2">
        <f t="shared" si="26"/>
        <v>0.1275144</v>
      </c>
      <c r="J168" s="2">
        <f t="shared" si="27"/>
        <v>6.157493942649829</v>
      </c>
      <c r="K168" s="2">
        <f t="shared" si="33"/>
        <v>615.23998049507952</v>
      </c>
      <c r="L168" s="2">
        <f t="shared" si="34"/>
        <v>808.21878425194768</v>
      </c>
    </row>
    <row r="169" spans="1:12" s="2" customFormat="1" x14ac:dyDescent="0.2">
      <c r="A169" s="1">
        <v>120</v>
      </c>
      <c r="B169" s="1">
        <v>3.16099</v>
      </c>
      <c r="C169" s="2">
        <f t="shared" si="31"/>
        <v>0.5</v>
      </c>
      <c r="D169" s="2">
        <f t="shared" si="32"/>
        <v>787.92747234450007</v>
      </c>
      <c r="F169" s="2">
        <f t="shared" si="28"/>
        <v>2.6293405330749993</v>
      </c>
      <c r="G169" s="2">
        <f t="shared" si="29"/>
        <v>3.6016050819634295</v>
      </c>
      <c r="H169" s="2">
        <f t="shared" si="30"/>
        <v>6.2309456150384293</v>
      </c>
      <c r="I169" s="2">
        <f t="shared" si="26"/>
        <v>0.12643960000000001</v>
      </c>
      <c r="J169" s="2">
        <f t="shared" si="27"/>
        <v>6.1081473904368924</v>
      </c>
      <c r="K169" s="2">
        <f t="shared" si="33"/>
        <v>617.88008664552342</v>
      </c>
      <c r="L169" s="2">
        <f t="shared" si="34"/>
        <v>811.83476525415313</v>
      </c>
    </row>
  </sheetData>
  <phoneticPr fontId="3" type="noConversion"/>
  <pageMargins left="0.75" right="0.75" top="1" bottom="1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plasma</vt:lpstr>
      <vt:lpstr>K1r</vt:lpstr>
      <vt:lpstr>k2r</vt:lpstr>
      <vt:lpstr>k3r</vt:lpstr>
      <vt:lpstr>k4r</vt:lpstr>
      <vt:lpstr>Vb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PET data</dc:title>
  <dc:creator>Oikonen Vesa</dc:creator>
  <cp:lastModifiedBy>Vesa Oikonen</cp:lastModifiedBy>
  <dcterms:created xsi:type="dcterms:W3CDTF">2008-09-08T16:56:47Z</dcterms:created>
  <dcterms:modified xsi:type="dcterms:W3CDTF">2015-03-17T07:29:54Z</dcterms:modified>
</cp:coreProperties>
</file>