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4220" windowHeight="1182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E20" i="1" l="1"/>
  <c r="G20" i="1" s="1"/>
  <c r="I20" i="1" s="1"/>
  <c r="J20" i="1" s="1"/>
  <c r="D20" i="1"/>
  <c r="E19" i="1"/>
  <c r="G19" i="1" s="1"/>
  <c r="I19" i="1" s="1"/>
  <c r="J19" i="1" s="1"/>
  <c r="D19" i="1"/>
  <c r="E18" i="1"/>
  <c r="G18" i="1" s="1"/>
  <c r="I18" i="1" s="1"/>
  <c r="J18" i="1" s="1"/>
  <c r="D18" i="1"/>
  <c r="E17" i="1"/>
  <c r="G17" i="1" s="1"/>
  <c r="I17" i="1" s="1"/>
  <c r="J17" i="1" s="1"/>
  <c r="D17" i="1"/>
  <c r="E16" i="1"/>
  <c r="G16" i="1" s="1"/>
  <c r="I16" i="1" s="1"/>
  <c r="J16" i="1" s="1"/>
  <c r="D16" i="1"/>
  <c r="E15" i="1"/>
  <c r="G15" i="1" s="1"/>
  <c r="I15" i="1" s="1"/>
  <c r="J15" i="1" s="1"/>
  <c r="D15" i="1"/>
  <c r="E48" i="1"/>
  <c r="G48" i="1" s="1"/>
  <c r="D48" i="1"/>
  <c r="G30" i="1"/>
  <c r="E30" i="1"/>
  <c r="D30" i="1"/>
  <c r="G12" i="1"/>
  <c r="I12" i="1" s="1"/>
  <c r="J12" i="1" s="1"/>
  <c r="D12" i="1"/>
  <c r="E12" i="1"/>
  <c r="J30" i="1" l="1"/>
  <c r="J48" i="1"/>
  <c r="J47" i="1"/>
  <c r="J46" i="1"/>
  <c r="J45" i="1"/>
  <c r="J44" i="1"/>
  <c r="J43" i="1"/>
  <c r="G47" i="1"/>
  <c r="E47" i="1"/>
  <c r="D47" i="1"/>
  <c r="E46" i="1"/>
  <c r="D46" i="1"/>
  <c r="G45" i="1"/>
  <c r="E45" i="1"/>
  <c r="D45" i="1"/>
  <c r="G44" i="1"/>
  <c r="E44" i="1"/>
  <c r="D44" i="1"/>
  <c r="G43" i="1"/>
  <c r="E43" i="1"/>
  <c r="D43" i="1"/>
  <c r="G39" i="1"/>
  <c r="G38" i="1"/>
  <c r="G37" i="1"/>
  <c r="G36" i="1"/>
  <c r="F39" i="1"/>
  <c r="F38" i="1"/>
  <c r="F37" i="1"/>
  <c r="F36" i="1"/>
  <c r="G46" i="1" l="1"/>
  <c r="J29" i="1"/>
  <c r="J28" i="1"/>
  <c r="J27" i="1"/>
  <c r="J26" i="1"/>
  <c r="J25" i="1"/>
  <c r="E29" i="1"/>
  <c r="G29" i="1" s="1"/>
  <c r="D29" i="1"/>
  <c r="E28" i="1"/>
  <c r="G28" i="1" s="1"/>
  <c r="D28" i="1"/>
  <c r="E27" i="1"/>
  <c r="G27" i="1" s="1"/>
  <c r="D27" i="1"/>
  <c r="E26" i="1"/>
  <c r="G26" i="1" s="1"/>
  <c r="D26" i="1"/>
  <c r="E25" i="1"/>
  <c r="G25" i="1" s="1"/>
  <c r="D25" i="1"/>
  <c r="I11" i="1"/>
  <c r="I10" i="1"/>
  <c r="J10" i="1" s="1"/>
  <c r="I9" i="1"/>
  <c r="J9" i="1" s="1"/>
  <c r="I8" i="1"/>
  <c r="J8" i="1" s="1"/>
  <c r="I7" i="1"/>
  <c r="J7" i="1" s="1"/>
  <c r="J11" i="1"/>
  <c r="G11" i="1"/>
  <c r="G10" i="1"/>
  <c r="G9" i="1"/>
  <c r="G8" i="1"/>
  <c r="G7" i="1"/>
  <c r="E11" i="1"/>
  <c r="E10" i="1"/>
  <c r="E9" i="1"/>
  <c r="E8" i="1"/>
  <c r="E7" i="1"/>
  <c r="B4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<sst xmlns="http://schemas.openxmlformats.org/spreadsheetml/2006/main" count="53" uniqueCount="21">
  <si>
    <t>Frame</t>
  </si>
  <si>
    <t>Start</t>
  </si>
  <si>
    <t>Lenght</t>
  </si>
  <si>
    <t>End</t>
  </si>
  <si>
    <t>dc</t>
  </si>
  <si>
    <t>Halflife</t>
  </si>
  <si>
    <t>Lambda</t>
  </si>
  <si>
    <t>pc</t>
  </si>
  <si>
    <t>C</t>
  </si>
  <si>
    <t>C/dc</t>
  </si>
  <si>
    <t>SD</t>
  </si>
  <si>
    <t>CV</t>
  </si>
  <si>
    <t>Varga:</t>
  </si>
  <si>
    <t>Logan:</t>
  </si>
  <si>
    <t>y</t>
  </si>
  <si>
    <t>a</t>
  </si>
  <si>
    <t>t</t>
  </si>
  <si>
    <t>dt</t>
  </si>
  <si>
    <t>d</t>
  </si>
  <si>
    <t>fvar4dat.txt for 1.3.3 and earlier</t>
  </si>
  <si>
    <t>Equation in fvar4dat 1.3.3 and earlier: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</si>
</sst>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8"/>
  <sheetViews>
    <sheetView tabSelected="1" workbookViewId="0">
      <selection activeCell="A3" sqref="A3"/>
    </sheetView>
  </sheetViews>
  <sheetFormatPr defaultRowHeight="15" x14ac:dyDescent="0.25"/>
  <sheetData>
    <row r="3" spans="1:10" x14ac:dyDescent="0.25">
      <c r="A3" t="s">
        <v>5</v>
      </c>
      <c r="B3">
        <v>20.399999999999999</v>
      </c>
    </row>
    <row r="4" spans="1:10" x14ac:dyDescent="0.25">
      <c r="A4" t="s">
        <v>6</v>
      </c>
      <c r="B4">
        <f>LN(2)/B3</f>
        <v>3.3977802968624772E-2</v>
      </c>
    </row>
    <row r="5" spans="1:10" x14ac:dyDescent="0.25">
      <c r="A5" t="s">
        <v>12</v>
      </c>
    </row>
    <row r="6" spans="1:10" x14ac:dyDescent="0.25">
      <c r="A6" t="s">
        <v>0</v>
      </c>
      <c r="B6" t="s">
        <v>2</v>
      </c>
      <c r="C6" t="s">
        <v>1</v>
      </c>
      <c r="D6" t="s">
        <v>3</v>
      </c>
      <c r="E6" t="s">
        <v>4</v>
      </c>
      <c r="F6" t="s">
        <v>8</v>
      </c>
      <c r="G6" t="s">
        <v>9</v>
      </c>
      <c r="H6" t="s">
        <v>7</v>
      </c>
      <c r="I6" t="s">
        <v>11</v>
      </c>
      <c r="J6" t="s">
        <v>10</v>
      </c>
    </row>
    <row r="7" spans="1:10" x14ac:dyDescent="0.25">
      <c r="A7">
        <v>1</v>
      </c>
      <c r="B7">
        <v>5</v>
      </c>
      <c r="C7">
        <v>0</v>
      </c>
      <c r="D7">
        <f>C7+B7</f>
        <v>5</v>
      </c>
      <c r="E7">
        <f>EXP($B$4*C7)*$B$4*B7/(1-EXP(-$B$4*B7))</f>
        <v>1.0873485410088555</v>
      </c>
      <c r="F7">
        <v>0</v>
      </c>
      <c r="G7">
        <f>F7/E7</f>
        <v>0</v>
      </c>
      <c r="H7">
        <v>1</v>
      </c>
      <c r="I7" t="e">
        <f>SQRT(H7/(G7*B7))</f>
        <v>#DIV/0!</v>
      </c>
      <c r="J7" t="e">
        <f>I7*F7</f>
        <v>#DIV/0!</v>
      </c>
    </row>
    <row r="8" spans="1:10" x14ac:dyDescent="0.25">
      <c r="A8">
        <v>2</v>
      </c>
      <c r="B8">
        <v>5</v>
      </c>
      <c r="C8">
        <v>5</v>
      </c>
      <c r="D8">
        <f t="shared" ref="D8:D12" si="0">C8+B8</f>
        <v>10</v>
      </c>
      <c r="E8">
        <f t="shared" ref="E8:E12" si="1">EXP($B$4*C8)*$B$4*B8/(1-EXP(-$B$4*B8))</f>
        <v>1.2886964666172196</v>
      </c>
      <c r="F8">
        <v>100</v>
      </c>
      <c r="G8">
        <f t="shared" ref="G8:G11" si="2">F8/E8</f>
        <v>77.597791714674514</v>
      </c>
      <c r="H8">
        <v>1</v>
      </c>
      <c r="I8">
        <f t="shared" ref="I8:I11" si="3">SQRT(H8/(G8*B8))</f>
        <v>5.0768030621981382E-2</v>
      </c>
      <c r="J8">
        <f t="shared" ref="J8:J11" si="4">I8*F8</f>
        <v>5.0768030621981382</v>
      </c>
    </row>
    <row r="9" spans="1:10" x14ac:dyDescent="0.25">
      <c r="A9">
        <v>3</v>
      </c>
      <c r="B9">
        <v>10</v>
      </c>
      <c r="C9">
        <v>10</v>
      </c>
      <c r="D9">
        <f t="shared" si="0"/>
        <v>20</v>
      </c>
      <c r="E9">
        <f t="shared" si="1"/>
        <v>1.6567556867548077</v>
      </c>
      <c r="F9">
        <v>10</v>
      </c>
      <c r="G9">
        <f t="shared" si="2"/>
        <v>6.0358929683758227</v>
      </c>
      <c r="H9">
        <v>1</v>
      </c>
      <c r="I9">
        <f t="shared" si="3"/>
        <v>0.12871502191876469</v>
      </c>
      <c r="J9">
        <f t="shared" si="4"/>
        <v>1.2871502191876469</v>
      </c>
    </row>
    <row r="10" spans="1:10" x14ac:dyDescent="0.25">
      <c r="A10">
        <v>4</v>
      </c>
      <c r="B10">
        <v>30</v>
      </c>
      <c r="C10">
        <v>20</v>
      </c>
      <c r="D10">
        <f t="shared" si="0"/>
        <v>50</v>
      </c>
      <c r="E10">
        <f t="shared" si="1"/>
        <v>3.146524427283484</v>
      </c>
      <c r="F10">
        <v>10</v>
      </c>
      <c r="G10">
        <f t="shared" si="2"/>
        <v>3.1781097624064487</v>
      </c>
      <c r="H10">
        <v>1</v>
      </c>
      <c r="I10">
        <f t="shared" si="3"/>
        <v>0.10241296186328962</v>
      </c>
      <c r="J10">
        <f t="shared" si="4"/>
        <v>1.0241296186328961</v>
      </c>
    </row>
    <row r="11" spans="1:10" x14ac:dyDescent="0.25">
      <c r="A11">
        <v>5</v>
      </c>
      <c r="B11">
        <v>10.199999999999999</v>
      </c>
      <c r="C11">
        <v>71.400000000000006</v>
      </c>
      <c r="D11">
        <f t="shared" si="0"/>
        <v>81.600000000000009</v>
      </c>
      <c r="E11">
        <f t="shared" si="1"/>
        <v>13.387242592227947</v>
      </c>
      <c r="F11">
        <v>12.5</v>
      </c>
      <c r="G11">
        <f t="shared" si="2"/>
        <v>0.93372476922596126</v>
      </c>
      <c r="H11">
        <v>1</v>
      </c>
      <c r="I11">
        <f t="shared" si="3"/>
        <v>0.32403391969902368</v>
      </c>
      <c r="J11">
        <f t="shared" si="4"/>
        <v>4.0504239962377957</v>
      </c>
    </row>
    <row r="12" spans="1:10" x14ac:dyDescent="0.25">
      <c r="A12">
        <v>6</v>
      </c>
      <c r="B12">
        <v>1</v>
      </c>
      <c r="C12">
        <v>120</v>
      </c>
      <c r="D12">
        <f t="shared" si="0"/>
        <v>121</v>
      </c>
      <c r="E12">
        <f t="shared" si="1"/>
        <v>59.995955666173309</v>
      </c>
      <c r="F12">
        <v>100</v>
      </c>
      <c r="G12">
        <f t="shared" ref="G12" si="5">F12/E12</f>
        <v>1.6667790168459908</v>
      </c>
      <c r="H12">
        <v>1</v>
      </c>
      <c r="I12">
        <f t="shared" ref="I12" si="6">SQRT(H12/(G12*B12))</f>
        <v>0.77457056273894964</v>
      </c>
      <c r="J12">
        <f t="shared" ref="J12" si="7">I12*F12</f>
        <v>77.457056273894963</v>
      </c>
    </row>
    <row r="14" spans="1:10" x14ac:dyDescent="0.25">
      <c r="A14" t="s">
        <v>0</v>
      </c>
      <c r="B14" t="s">
        <v>2</v>
      </c>
      <c r="C14" t="s">
        <v>1</v>
      </c>
      <c r="D14" t="s">
        <v>3</v>
      </c>
      <c r="E14" t="s">
        <v>4</v>
      </c>
      <c r="F14" t="s">
        <v>8</v>
      </c>
      <c r="G14" t="s">
        <v>9</v>
      </c>
      <c r="H14" t="s">
        <v>7</v>
      </c>
      <c r="I14" t="s">
        <v>11</v>
      </c>
      <c r="J14" t="s">
        <v>10</v>
      </c>
    </row>
    <row r="15" spans="1:10" x14ac:dyDescent="0.25">
      <c r="A15">
        <v>1</v>
      </c>
      <c r="B15">
        <v>5</v>
      </c>
      <c r="C15">
        <v>0</v>
      </c>
      <c r="D15">
        <f>C15+B15</f>
        <v>5</v>
      </c>
      <c r="E15">
        <f>EXP($B$4*C15)*$B$4*B15/(1-EXP(-$B$4*B15))</f>
        <v>1.0873485410088555</v>
      </c>
      <c r="F15">
        <v>0</v>
      </c>
      <c r="G15">
        <f>F15/E15</f>
        <v>0</v>
      </c>
      <c r="H15">
        <v>4</v>
      </c>
      <c r="I15" t="e">
        <f>SQRT(H15/(G15*B15))</f>
        <v>#DIV/0!</v>
      </c>
      <c r="J15" t="e">
        <f>I15*F15</f>
        <v>#DIV/0!</v>
      </c>
    </row>
    <row r="16" spans="1:10" x14ac:dyDescent="0.25">
      <c r="A16">
        <v>2</v>
      </c>
      <c r="B16">
        <v>5</v>
      </c>
      <c r="C16">
        <v>5</v>
      </c>
      <c r="D16">
        <f t="shared" ref="D16:D20" si="8">C16+B16</f>
        <v>10</v>
      </c>
      <c r="E16">
        <f t="shared" ref="E16:E20" si="9">EXP($B$4*C16)*$B$4*B16/(1-EXP(-$B$4*B16))</f>
        <v>1.2886964666172196</v>
      </c>
      <c r="F16">
        <v>100</v>
      </c>
      <c r="G16">
        <f t="shared" ref="G16:G20" si="10">F16/E16</f>
        <v>77.597791714674514</v>
      </c>
      <c r="H16">
        <v>4</v>
      </c>
      <c r="I16">
        <f t="shared" ref="I16:I20" si="11">SQRT(H16/(G16*B16))</f>
        <v>0.10153606124396276</v>
      </c>
      <c r="J16">
        <f t="shared" ref="J16:J20" si="12">I16*F16</f>
        <v>10.153606124396276</v>
      </c>
    </row>
    <row r="17" spans="1:10" x14ac:dyDescent="0.25">
      <c r="A17">
        <v>3</v>
      </c>
      <c r="B17">
        <v>10</v>
      </c>
      <c r="C17">
        <v>10</v>
      </c>
      <c r="D17">
        <f t="shared" si="8"/>
        <v>20</v>
      </c>
      <c r="E17">
        <f t="shared" si="9"/>
        <v>1.6567556867548077</v>
      </c>
      <c r="F17">
        <v>10</v>
      </c>
      <c r="G17">
        <f t="shared" si="10"/>
        <v>6.0358929683758227</v>
      </c>
      <c r="H17">
        <v>4</v>
      </c>
      <c r="I17">
        <f t="shared" si="11"/>
        <v>0.25743004383752938</v>
      </c>
      <c r="J17">
        <f t="shared" si="12"/>
        <v>2.5743004383752939</v>
      </c>
    </row>
    <row r="18" spans="1:10" x14ac:dyDescent="0.25">
      <c r="A18">
        <v>4</v>
      </c>
      <c r="B18">
        <v>30</v>
      </c>
      <c r="C18">
        <v>20</v>
      </c>
      <c r="D18">
        <f t="shared" si="8"/>
        <v>50</v>
      </c>
      <c r="E18">
        <f t="shared" si="9"/>
        <v>3.146524427283484</v>
      </c>
      <c r="F18">
        <v>10</v>
      </c>
      <c r="G18">
        <f t="shared" si="10"/>
        <v>3.1781097624064487</v>
      </c>
      <c r="H18">
        <v>4</v>
      </c>
      <c r="I18">
        <f t="shared" si="11"/>
        <v>0.20482592372657923</v>
      </c>
      <c r="J18">
        <f t="shared" si="12"/>
        <v>2.0482592372657922</v>
      </c>
    </row>
    <row r="19" spans="1:10" x14ac:dyDescent="0.25">
      <c r="A19">
        <v>5</v>
      </c>
      <c r="B19">
        <v>10.199999999999999</v>
      </c>
      <c r="C19">
        <v>71.400000000000006</v>
      </c>
      <c r="D19">
        <f t="shared" si="8"/>
        <v>81.600000000000009</v>
      </c>
      <c r="E19">
        <f t="shared" si="9"/>
        <v>13.387242592227947</v>
      </c>
      <c r="F19">
        <v>12.5</v>
      </c>
      <c r="G19">
        <f t="shared" si="10"/>
        <v>0.93372476922596126</v>
      </c>
      <c r="H19">
        <v>4</v>
      </c>
      <c r="I19">
        <f t="shared" si="11"/>
        <v>0.64806783939804735</v>
      </c>
      <c r="J19">
        <f t="shared" si="12"/>
        <v>8.1008479924755914</v>
      </c>
    </row>
    <row r="20" spans="1:10" x14ac:dyDescent="0.25">
      <c r="A20">
        <v>6</v>
      </c>
      <c r="B20">
        <v>1</v>
      </c>
      <c r="C20">
        <v>120</v>
      </c>
      <c r="D20">
        <f t="shared" si="8"/>
        <v>121</v>
      </c>
      <c r="E20">
        <f t="shared" si="9"/>
        <v>59.995955666173309</v>
      </c>
      <c r="F20">
        <v>100</v>
      </c>
      <c r="G20">
        <f t="shared" si="10"/>
        <v>1.6667790168459908</v>
      </c>
      <c r="H20">
        <v>4</v>
      </c>
      <c r="I20">
        <f t="shared" si="11"/>
        <v>1.5491411254778993</v>
      </c>
      <c r="J20">
        <f t="shared" si="12"/>
        <v>154.91411254778993</v>
      </c>
    </row>
    <row r="23" spans="1:10" x14ac:dyDescent="0.25">
      <c r="A23" t="s">
        <v>13</v>
      </c>
    </row>
    <row r="24" spans="1:10" x14ac:dyDescent="0.25">
      <c r="A24" t="s">
        <v>0</v>
      </c>
      <c r="B24" t="s">
        <v>2</v>
      </c>
      <c r="C24" t="s">
        <v>1</v>
      </c>
      <c r="D24" t="s">
        <v>3</v>
      </c>
      <c r="E24" t="s">
        <v>4</v>
      </c>
      <c r="F24" t="s">
        <v>8</v>
      </c>
      <c r="G24" t="s">
        <v>9</v>
      </c>
      <c r="H24" t="s">
        <v>7</v>
      </c>
      <c r="I24" t="s">
        <v>11</v>
      </c>
      <c r="J24" t="s">
        <v>10</v>
      </c>
    </row>
    <row r="25" spans="1:10" x14ac:dyDescent="0.25">
      <c r="A25">
        <v>1</v>
      </c>
      <c r="B25">
        <v>5</v>
      </c>
      <c r="C25">
        <v>0</v>
      </c>
      <c r="D25">
        <f>C25+B25</f>
        <v>5</v>
      </c>
      <c r="E25">
        <f>EXP($B$4*C25)*$B$4*B25/(1-EXP(-$B$4*B25))</f>
        <v>1.0873485410088555</v>
      </c>
      <c r="F25">
        <v>0</v>
      </c>
      <c r="G25">
        <f>F25/E25</f>
        <v>0</v>
      </c>
      <c r="H25">
        <v>1</v>
      </c>
      <c r="J25">
        <f>E25*H25*SQRT(G25/B25)</f>
        <v>0</v>
      </c>
    </row>
    <row r="26" spans="1:10" x14ac:dyDescent="0.25">
      <c r="A26">
        <v>2</v>
      </c>
      <c r="B26">
        <v>5</v>
      </c>
      <c r="C26">
        <v>5</v>
      </c>
      <c r="D26">
        <f t="shared" ref="D26:D30" si="13">C26+B26</f>
        <v>10</v>
      </c>
      <c r="E26">
        <f t="shared" ref="E26:E29" si="14">EXP($B$4*C26)*$B$4*B26/(1-EXP(-$B$4*B26))</f>
        <v>1.2886964666172196</v>
      </c>
      <c r="F26">
        <v>100</v>
      </c>
      <c r="G26">
        <f t="shared" ref="G26:G29" si="15">F26/E26</f>
        <v>77.597791714674514</v>
      </c>
      <c r="H26">
        <v>1</v>
      </c>
      <c r="J26">
        <f t="shared" ref="J26:J29" si="16">E26*H26*SQRT(G26/B26)</f>
        <v>5.0768030621981382</v>
      </c>
    </row>
    <row r="27" spans="1:10" x14ac:dyDescent="0.25">
      <c r="A27">
        <v>3</v>
      </c>
      <c r="B27">
        <v>10</v>
      </c>
      <c r="C27">
        <v>10</v>
      </c>
      <c r="D27">
        <f t="shared" si="13"/>
        <v>20</v>
      </c>
      <c r="E27">
        <f t="shared" si="14"/>
        <v>1.6567556867548077</v>
      </c>
      <c r="F27">
        <v>10</v>
      </c>
      <c r="G27">
        <f t="shared" si="15"/>
        <v>6.0358929683758227</v>
      </c>
      <c r="H27">
        <v>1</v>
      </c>
      <c r="J27">
        <f t="shared" si="16"/>
        <v>1.2871502191876469</v>
      </c>
    </row>
    <row r="28" spans="1:10" x14ac:dyDescent="0.25">
      <c r="A28">
        <v>4</v>
      </c>
      <c r="B28">
        <v>30</v>
      </c>
      <c r="C28">
        <v>20</v>
      </c>
      <c r="D28">
        <f t="shared" si="13"/>
        <v>50</v>
      </c>
      <c r="E28">
        <f t="shared" si="14"/>
        <v>3.146524427283484</v>
      </c>
      <c r="F28">
        <v>10</v>
      </c>
      <c r="G28">
        <f t="shared" si="15"/>
        <v>3.1781097624064487</v>
      </c>
      <c r="H28">
        <v>1</v>
      </c>
      <c r="J28">
        <f t="shared" si="16"/>
        <v>1.0241296186328961</v>
      </c>
    </row>
    <row r="29" spans="1:10" x14ac:dyDescent="0.25">
      <c r="A29">
        <v>5</v>
      </c>
      <c r="B29">
        <v>10.199999999999999</v>
      </c>
      <c r="C29">
        <v>71.400000000000006</v>
      </c>
      <c r="D29">
        <f t="shared" si="13"/>
        <v>81.600000000000009</v>
      </c>
      <c r="E29">
        <f t="shared" si="14"/>
        <v>13.387242592227947</v>
      </c>
      <c r="F29">
        <v>12.5</v>
      </c>
      <c r="G29">
        <f t="shared" si="15"/>
        <v>0.93372476922596126</v>
      </c>
      <c r="H29">
        <v>1</v>
      </c>
      <c r="J29">
        <f t="shared" si="16"/>
        <v>4.0504239962377957</v>
      </c>
    </row>
    <row r="30" spans="1:10" x14ac:dyDescent="0.25">
      <c r="A30">
        <v>6</v>
      </c>
      <c r="B30">
        <v>1</v>
      </c>
      <c r="C30">
        <v>120</v>
      </c>
      <c r="D30">
        <f t="shared" si="13"/>
        <v>121</v>
      </c>
      <c r="E30">
        <f t="shared" ref="E30" si="17">EXP($B$4*C30)*$B$4*B30/(1-EXP(-$B$4*B30))</f>
        <v>59.995955666173309</v>
      </c>
      <c r="F30">
        <v>100</v>
      </c>
      <c r="G30">
        <f t="shared" ref="G30" si="18">F30/E30</f>
        <v>1.6667790168459908</v>
      </c>
      <c r="H30">
        <v>1</v>
      </c>
      <c r="J30">
        <f t="shared" ref="J30" si="19">E30*H30*SQRT(G30/B30)</f>
        <v>77.457056273894963</v>
      </c>
    </row>
    <row r="34" spans="1:10" x14ac:dyDescent="0.25">
      <c r="A34" t="s">
        <v>19</v>
      </c>
    </row>
    <row r="35" spans="1:10" x14ac:dyDescent="0.25">
      <c r="A35" t="s">
        <v>0</v>
      </c>
      <c r="B35" t="s">
        <v>14</v>
      </c>
      <c r="C35" t="s">
        <v>15</v>
      </c>
      <c r="D35" t="s">
        <v>16</v>
      </c>
      <c r="E35" t="s">
        <v>17</v>
      </c>
      <c r="F35" t="s">
        <v>18</v>
      </c>
      <c r="G35" t="s">
        <v>10</v>
      </c>
    </row>
    <row r="36" spans="1:10" x14ac:dyDescent="0.25">
      <c r="A36">
        <v>1</v>
      </c>
      <c r="B36">
        <v>100</v>
      </c>
      <c r="C36">
        <v>20</v>
      </c>
      <c r="D36">
        <v>5</v>
      </c>
      <c r="E36">
        <v>10</v>
      </c>
      <c r="F36">
        <f>1/(EXP($B$4*(D36-E36/2))*$B$4*E36/(1-EXP(-$B$4*E36)))</f>
        <v>0.84782311583089176</v>
      </c>
      <c r="G36">
        <f>B36*SQRT(C36/(B36*F36*E36))</f>
        <v>15.358979867829433</v>
      </c>
    </row>
    <row r="37" spans="1:10" x14ac:dyDescent="0.25">
      <c r="A37">
        <v>2</v>
      </c>
      <c r="B37">
        <v>10</v>
      </c>
      <c r="C37">
        <v>20</v>
      </c>
      <c r="D37">
        <v>15</v>
      </c>
      <c r="E37">
        <v>10</v>
      </c>
      <c r="F37">
        <f t="shared" ref="F37:F39" si="20">1/(EXP($B$4*(D37-E37/2))*$B$4*E37/(1-EXP(-$B$4*E37)))</f>
        <v>0.60358929683758222</v>
      </c>
      <c r="G37">
        <f t="shared" ref="G37:G39" si="21">B37*SQRT(C37/(B37*F37*E37))</f>
        <v>5.7563107747146658</v>
      </c>
    </row>
    <row r="38" spans="1:10" x14ac:dyDescent="0.25">
      <c r="A38">
        <v>3</v>
      </c>
      <c r="B38">
        <v>10</v>
      </c>
      <c r="C38">
        <v>20</v>
      </c>
      <c r="D38">
        <v>35</v>
      </c>
      <c r="E38">
        <v>30</v>
      </c>
      <c r="F38">
        <f t="shared" si="20"/>
        <v>0.31781097624064486</v>
      </c>
      <c r="G38">
        <f t="shared" si="21"/>
        <v>4.5800468900681821</v>
      </c>
    </row>
    <row r="39" spans="1:10" x14ac:dyDescent="0.25">
      <c r="A39">
        <v>4</v>
      </c>
      <c r="B39">
        <v>12.5</v>
      </c>
      <c r="C39">
        <v>20</v>
      </c>
      <c r="D39">
        <v>66.2</v>
      </c>
      <c r="E39">
        <v>10</v>
      </c>
      <c r="F39">
        <f t="shared" si="20"/>
        <v>0.10597788947886146</v>
      </c>
      <c r="G39">
        <f t="shared" si="21"/>
        <v>15.358979867829436</v>
      </c>
    </row>
    <row r="41" spans="1:10" x14ac:dyDescent="0.25">
      <c r="A41" t="s">
        <v>20</v>
      </c>
    </row>
    <row r="42" spans="1:10" x14ac:dyDescent="0.25">
      <c r="A42" t="s">
        <v>0</v>
      </c>
      <c r="B42" t="s">
        <v>2</v>
      </c>
      <c r="C42" t="s">
        <v>1</v>
      </c>
      <c r="D42" t="s">
        <v>3</v>
      </c>
      <c r="E42" t="s">
        <v>4</v>
      </c>
      <c r="F42" t="s">
        <v>8</v>
      </c>
      <c r="G42" t="s">
        <v>9</v>
      </c>
      <c r="H42" t="s">
        <v>7</v>
      </c>
      <c r="I42" t="s">
        <v>11</v>
      </c>
      <c r="J42" t="s">
        <v>10</v>
      </c>
    </row>
    <row r="43" spans="1:10" x14ac:dyDescent="0.25">
      <c r="A43">
        <v>1</v>
      </c>
      <c r="B43">
        <v>5</v>
      </c>
      <c r="C43">
        <v>0</v>
      </c>
      <c r="D43">
        <f>C43+B43</f>
        <v>5</v>
      </c>
      <c r="E43">
        <f>EXP($B$4*C43)*$B$4*B43/(1-EXP(-$B$4*B43))</f>
        <v>1.0873485410088555</v>
      </c>
      <c r="F43">
        <v>0</v>
      </c>
      <c r="G43">
        <f>F43/E43</f>
        <v>0</v>
      </c>
      <c r="H43">
        <v>1</v>
      </c>
      <c r="J43">
        <f>SQRT(H43*F43*E43/B43)</f>
        <v>0</v>
      </c>
    </row>
    <row r="44" spans="1:10" x14ac:dyDescent="0.25">
      <c r="A44">
        <v>2</v>
      </c>
      <c r="B44">
        <v>5</v>
      </c>
      <c r="C44">
        <v>5</v>
      </c>
      <c r="D44">
        <f t="shared" ref="D44:D48" si="22">C44+B44</f>
        <v>10</v>
      </c>
      <c r="E44">
        <f t="shared" ref="E44:E47" si="23">EXP($B$4*C44)*$B$4*B44/(1-EXP(-$B$4*B44))</f>
        <v>1.2886964666172196</v>
      </c>
      <c r="F44">
        <v>100</v>
      </c>
      <c r="G44">
        <f t="shared" ref="G44:G47" si="24">F44/E44</f>
        <v>77.597791714674514</v>
      </c>
      <c r="H44">
        <v>1</v>
      </c>
      <c r="J44">
        <f t="shared" ref="J44:J47" si="25">SQRT(H44*F44*E44/B44)</f>
        <v>5.0768030621981382</v>
      </c>
    </row>
    <row r="45" spans="1:10" x14ac:dyDescent="0.25">
      <c r="A45">
        <v>3</v>
      </c>
      <c r="B45">
        <v>10</v>
      </c>
      <c r="C45">
        <v>10</v>
      </c>
      <c r="D45">
        <f t="shared" si="22"/>
        <v>20</v>
      </c>
      <c r="E45">
        <f t="shared" si="23"/>
        <v>1.6567556867548077</v>
      </c>
      <c r="F45">
        <v>10</v>
      </c>
      <c r="G45">
        <f t="shared" si="24"/>
        <v>6.0358929683758227</v>
      </c>
      <c r="H45">
        <v>1</v>
      </c>
      <c r="J45">
        <f t="shared" si="25"/>
        <v>1.2871502191876469</v>
      </c>
    </row>
    <row r="46" spans="1:10" x14ac:dyDescent="0.25">
      <c r="A46">
        <v>4</v>
      </c>
      <c r="B46">
        <v>30</v>
      </c>
      <c r="C46">
        <v>20</v>
      </c>
      <c r="D46">
        <f t="shared" si="22"/>
        <v>50</v>
      </c>
      <c r="E46">
        <f t="shared" si="23"/>
        <v>3.146524427283484</v>
      </c>
      <c r="F46">
        <v>10</v>
      </c>
      <c r="G46">
        <f t="shared" si="24"/>
        <v>3.1781097624064487</v>
      </c>
      <c r="H46">
        <v>1</v>
      </c>
      <c r="J46">
        <f t="shared" si="25"/>
        <v>1.0241296186328961</v>
      </c>
    </row>
    <row r="47" spans="1:10" x14ac:dyDescent="0.25">
      <c r="A47">
        <v>5</v>
      </c>
      <c r="B47">
        <v>10.199999999999999</v>
      </c>
      <c r="C47">
        <v>71.400000000000006</v>
      </c>
      <c r="D47">
        <f t="shared" si="22"/>
        <v>81.600000000000009</v>
      </c>
      <c r="E47">
        <f t="shared" si="23"/>
        <v>13.387242592227947</v>
      </c>
      <c r="F47">
        <v>12.5</v>
      </c>
      <c r="G47">
        <f t="shared" si="24"/>
        <v>0.93372476922596126</v>
      </c>
      <c r="H47">
        <v>1</v>
      </c>
      <c r="J47">
        <f t="shared" si="25"/>
        <v>4.0504239962377957</v>
      </c>
    </row>
    <row r="48" spans="1:10" x14ac:dyDescent="0.25">
      <c r="A48">
        <v>6</v>
      </c>
      <c r="B48">
        <v>1</v>
      </c>
      <c r="C48">
        <v>120</v>
      </c>
      <c r="D48">
        <f t="shared" si="22"/>
        <v>121</v>
      </c>
      <c r="E48">
        <f t="shared" ref="E48" si="26">EXP($B$4*C48)*$B$4*B48/(1-EXP(-$B$4*B48))</f>
        <v>59.995955666173309</v>
      </c>
      <c r="F48">
        <v>100</v>
      </c>
      <c r="G48">
        <f t="shared" ref="G48" si="27">F48/E48</f>
        <v>1.6667790168459908</v>
      </c>
      <c r="H48">
        <v>1</v>
      </c>
      <c r="J48">
        <f t="shared" ref="J48" si="28">SQRT(H48*F48*E48/B48)</f>
        <v>77.457056273894963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2012-10-28T07:42:03Z</dcterms:created>
  <dcterms:modified xsi:type="dcterms:W3CDTF">2012-10-31T12:28:23Z</dcterms:modified>
</cp:coreProperties>
</file>