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100" windowHeight="11385"/>
  </bookViews>
  <sheets>
    <sheet name="plasma" sheetId="1" r:id="rId1"/>
  </sheets>
  <definedNames>
    <definedName name="ED_V1">plasma!$F$2</definedName>
    <definedName name="K1r">plasma!$F$3</definedName>
    <definedName name="k2r">plasma!$F$4</definedName>
    <definedName name="k3r">plasma!$F$5</definedName>
    <definedName name="k4r">plasma!$F$6</definedName>
    <definedName name="ka">plasma!$F$3</definedName>
    <definedName name="kd">plasma!$F$5</definedName>
    <definedName name="ke">plasma!$F$4</definedName>
    <definedName name="kr">plasma!$F$6</definedName>
    <definedName name="Vb">plasma!$F$7</definedName>
  </definedNames>
  <calcPr calcId="145621"/>
</workbook>
</file>

<file path=xl/calcChain.xml><?xml version="1.0" encoding="utf-8"?>
<calcChain xmlns="http://schemas.openxmlformats.org/spreadsheetml/2006/main">
  <c r="E15" i="1" l="1"/>
  <c r="E14" i="1"/>
  <c r="C74" i="1" l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B14" i="1" l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G14" i="1" l="1"/>
  <c r="F14" i="1" s="1"/>
  <c r="H14" i="1" l="1"/>
  <c r="G15" i="1" l="1"/>
  <c r="F15" i="1" l="1"/>
  <c r="H15" i="1"/>
  <c r="E16" i="1" s="1"/>
  <c r="G16" i="1" l="1"/>
  <c r="F16" i="1" l="1"/>
  <c r="H16" i="1"/>
  <c r="E17" i="1" s="1"/>
  <c r="G17" i="1" l="1"/>
  <c r="F17" i="1" l="1"/>
  <c r="E18" i="1"/>
  <c r="H17" i="1"/>
  <c r="G18" i="1" l="1"/>
  <c r="F18" i="1" l="1"/>
  <c r="E19" i="1"/>
  <c r="H18" i="1"/>
  <c r="G19" i="1" l="1"/>
  <c r="F19" i="1" l="1"/>
  <c r="E20" i="1"/>
  <c r="H19" i="1"/>
  <c r="G20" i="1" l="1"/>
  <c r="F20" i="1" l="1"/>
  <c r="E21" i="1"/>
  <c r="H20" i="1"/>
  <c r="G21" i="1" l="1"/>
  <c r="F21" i="1" l="1"/>
  <c r="E22" i="1"/>
  <c r="H21" i="1"/>
  <c r="G22" i="1" l="1"/>
  <c r="F22" i="1" l="1"/>
  <c r="E23" i="1"/>
  <c r="H22" i="1"/>
  <c r="G23" i="1" l="1"/>
  <c r="F23" i="1" l="1"/>
  <c r="E24" i="1"/>
  <c r="H23" i="1"/>
  <c r="G24" i="1" l="1"/>
  <c r="F24" i="1" l="1"/>
  <c r="E25" i="1"/>
  <c r="H24" i="1"/>
  <c r="G25" i="1" l="1"/>
  <c r="F25" i="1" l="1"/>
  <c r="E26" i="1"/>
  <c r="H25" i="1"/>
  <c r="G26" i="1" l="1"/>
  <c r="F26" i="1" l="1"/>
  <c r="H26" i="1"/>
  <c r="E27" i="1" s="1"/>
  <c r="G27" i="1" l="1"/>
  <c r="F27" i="1" l="1"/>
  <c r="E28" i="1"/>
  <c r="H27" i="1"/>
  <c r="G28" i="1" l="1"/>
  <c r="F28" i="1" l="1"/>
  <c r="E29" i="1"/>
  <c r="H28" i="1"/>
  <c r="G29" i="1" l="1"/>
  <c r="F29" i="1" l="1"/>
  <c r="E30" i="1"/>
  <c r="H29" i="1"/>
  <c r="G30" i="1" l="1"/>
  <c r="F30" i="1" l="1"/>
  <c r="E31" i="1"/>
  <c r="H30" i="1"/>
  <c r="G31" i="1" l="1"/>
  <c r="F31" i="1" l="1"/>
  <c r="H31" i="1"/>
  <c r="E32" i="1" s="1"/>
  <c r="G32" i="1" l="1"/>
  <c r="F32" i="1" l="1"/>
  <c r="H32" i="1"/>
  <c r="E33" i="1" s="1"/>
  <c r="G33" i="1" l="1"/>
  <c r="F33" i="1" l="1"/>
  <c r="H33" i="1"/>
  <c r="E34" i="1" s="1"/>
  <c r="G34" i="1" l="1"/>
  <c r="F34" i="1" l="1"/>
  <c r="E35" i="1"/>
  <c r="H34" i="1"/>
  <c r="G35" i="1" l="1"/>
  <c r="F35" i="1" l="1"/>
  <c r="H35" i="1"/>
  <c r="E36" i="1" s="1"/>
  <c r="G36" i="1" l="1"/>
  <c r="F36" i="1" l="1"/>
  <c r="E37" i="1"/>
  <c r="H36" i="1"/>
  <c r="G37" i="1" l="1"/>
  <c r="F37" i="1" l="1"/>
  <c r="E38" i="1"/>
  <c r="H37" i="1"/>
  <c r="G38" i="1" l="1"/>
  <c r="F38" i="1" l="1"/>
  <c r="E39" i="1"/>
  <c r="H38" i="1"/>
  <c r="G39" i="1" l="1"/>
  <c r="F39" i="1" l="1"/>
  <c r="E40" i="1"/>
  <c r="H39" i="1"/>
  <c r="G40" i="1" l="1"/>
  <c r="F40" i="1" l="1"/>
  <c r="E41" i="1"/>
  <c r="H40" i="1"/>
  <c r="G41" i="1" l="1"/>
  <c r="F41" i="1" l="1"/>
  <c r="E42" i="1"/>
  <c r="H41" i="1"/>
  <c r="G42" i="1" l="1"/>
  <c r="F42" i="1" l="1"/>
  <c r="E43" i="1"/>
  <c r="H42" i="1"/>
  <c r="G43" i="1" l="1"/>
  <c r="F43" i="1" l="1"/>
  <c r="E44" i="1"/>
  <c r="H43" i="1"/>
  <c r="G44" i="1" l="1"/>
  <c r="F44" i="1" l="1"/>
  <c r="E45" i="1"/>
  <c r="H44" i="1"/>
  <c r="G45" i="1" l="1"/>
  <c r="F45" i="1" l="1"/>
  <c r="H45" i="1" s="1"/>
  <c r="E46" i="1" s="1"/>
  <c r="G46" i="1" l="1"/>
  <c r="F46" i="1" l="1"/>
  <c r="E47" i="1"/>
  <c r="H46" i="1"/>
  <c r="G47" i="1" l="1"/>
  <c r="F47" i="1" l="1"/>
  <c r="E48" i="1"/>
  <c r="H47" i="1"/>
  <c r="G48" i="1" l="1"/>
  <c r="F48" i="1" l="1"/>
  <c r="E49" i="1"/>
  <c r="H48" i="1"/>
  <c r="G49" i="1" l="1"/>
  <c r="F49" i="1" l="1"/>
  <c r="E50" i="1"/>
  <c r="H49" i="1"/>
  <c r="G50" i="1" l="1"/>
  <c r="F50" i="1" l="1"/>
  <c r="E51" i="1"/>
  <c r="H50" i="1"/>
  <c r="G51" i="1" l="1"/>
  <c r="F51" i="1" l="1"/>
  <c r="E52" i="1"/>
  <c r="H51" i="1"/>
  <c r="G52" i="1" l="1"/>
  <c r="F52" i="1" l="1"/>
  <c r="E53" i="1"/>
  <c r="H52" i="1"/>
  <c r="G53" i="1" l="1"/>
  <c r="F53" i="1" l="1"/>
  <c r="E54" i="1"/>
  <c r="H53" i="1"/>
  <c r="G54" i="1" l="1"/>
  <c r="F54" i="1" l="1"/>
  <c r="E55" i="1"/>
  <c r="H54" i="1"/>
  <c r="G55" i="1" l="1"/>
  <c r="F55" i="1" l="1"/>
  <c r="E56" i="1"/>
  <c r="H55" i="1"/>
  <c r="G56" i="1" l="1"/>
  <c r="F56" i="1" l="1"/>
  <c r="E57" i="1"/>
  <c r="H56" i="1"/>
  <c r="G57" i="1" l="1"/>
  <c r="F57" i="1" l="1"/>
  <c r="E58" i="1"/>
  <c r="H57" i="1"/>
  <c r="G58" i="1" l="1"/>
  <c r="F58" i="1" l="1"/>
  <c r="E59" i="1"/>
  <c r="H58" i="1"/>
  <c r="G59" i="1" l="1"/>
  <c r="F59" i="1" l="1"/>
  <c r="E60" i="1"/>
  <c r="H59" i="1"/>
  <c r="G60" i="1" l="1"/>
  <c r="F60" i="1" l="1"/>
  <c r="H60" i="1"/>
  <c r="E61" i="1" s="1"/>
  <c r="G61" i="1" l="1"/>
  <c r="F61" i="1" l="1"/>
  <c r="E62" i="1"/>
  <c r="H61" i="1"/>
  <c r="G62" i="1" l="1"/>
  <c r="F62" i="1" l="1"/>
  <c r="E63" i="1"/>
  <c r="H62" i="1"/>
  <c r="G63" i="1" l="1"/>
  <c r="F63" i="1" l="1"/>
  <c r="E64" i="1"/>
  <c r="H63" i="1"/>
  <c r="G64" i="1" l="1"/>
  <c r="F64" i="1" l="1"/>
  <c r="E65" i="1"/>
  <c r="H64" i="1"/>
  <c r="G65" i="1" l="1"/>
  <c r="F65" i="1" l="1"/>
  <c r="E66" i="1"/>
  <c r="H65" i="1"/>
  <c r="G66" i="1" l="1"/>
  <c r="F66" i="1" l="1"/>
  <c r="E67" i="1"/>
  <c r="H66" i="1"/>
  <c r="G67" i="1" l="1"/>
  <c r="F67" i="1" l="1"/>
  <c r="E68" i="1"/>
  <c r="H67" i="1"/>
  <c r="G68" i="1" l="1"/>
  <c r="F68" i="1" l="1"/>
  <c r="E69" i="1"/>
  <c r="H68" i="1"/>
  <c r="G69" i="1" l="1"/>
  <c r="F69" i="1" l="1"/>
  <c r="E70" i="1"/>
  <c r="H69" i="1"/>
  <c r="G70" i="1" l="1"/>
  <c r="F70" i="1" l="1"/>
  <c r="E71" i="1"/>
  <c r="H70" i="1"/>
  <c r="G71" i="1" l="1"/>
  <c r="F71" i="1" l="1"/>
  <c r="E72" i="1"/>
  <c r="H71" i="1"/>
  <c r="G72" i="1" l="1"/>
  <c r="F72" i="1" l="1"/>
  <c r="E73" i="1"/>
  <c r="H72" i="1"/>
  <c r="G73" i="1" l="1"/>
  <c r="F73" i="1" l="1"/>
  <c r="E74" i="1"/>
  <c r="H73" i="1"/>
  <c r="G74" i="1" l="1"/>
  <c r="F74" i="1" s="1"/>
  <c r="H74" i="1" l="1"/>
</calcChain>
</file>

<file path=xl/sharedStrings.xml><?xml version="1.0" encoding="utf-8"?>
<sst xmlns="http://schemas.openxmlformats.org/spreadsheetml/2006/main" count="30" uniqueCount="27">
  <si>
    <t>Concentration</t>
  </si>
  <si>
    <t>Time</t>
  </si>
  <si>
    <t>Integral</t>
  </si>
  <si>
    <t>0-t</t>
  </si>
  <si>
    <t>dT/2</t>
  </si>
  <si>
    <t>Example</t>
  </si>
  <si>
    <t>Parameters of the model</t>
  </si>
  <si>
    <t>ED/V1</t>
  </si>
  <si>
    <t>ka</t>
  </si>
  <si>
    <t>ke</t>
  </si>
  <si>
    <t>kd</t>
  </si>
  <si>
    <t>kr</t>
  </si>
  <si>
    <t>GI input</t>
  </si>
  <si>
    <t>(h)</t>
  </si>
  <si>
    <t>C1</t>
  </si>
  <si>
    <t>C2</t>
  </si>
  <si>
    <t>C1 integral</t>
  </si>
  <si>
    <t>C2 integral</t>
  </si>
  <si>
    <t>Simulated compartment curves</t>
  </si>
  <si>
    <t>Drug concentration in plasma (measured)</t>
  </si>
  <si>
    <t>Simulation of PK 2-CM</t>
  </si>
  <si>
    <t>C1 = Cp</t>
  </si>
  <si>
    <t>(0.4)</t>
  </si>
  <si>
    <t>(0.1)</t>
  </si>
  <si>
    <t>(2)</t>
  </si>
  <si>
    <t>(1000)</t>
  </si>
  <si>
    <t>Oral drug 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</si>
</sst>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NumberFormat="1" applyFont="1" applyFill="1"/>
    <xf numFmtId="0" fontId="4" fillId="0" borderId="0" xfId="0" applyFont="1"/>
    <xf numFmtId="0" fontId="5" fillId="0" borderId="0" xfId="0" applyFont="1"/>
    <xf numFmtId="0" fontId="0" fillId="2" borderId="0" xfId="0" applyFill="1"/>
    <xf numFmtId="0" fontId="2" fillId="2" borderId="0" xfId="0" applyFont="1" applyFill="1"/>
    <xf numFmtId="0" fontId="2" fillId="0" borderId="0" xfId="0" applyFont="1"/>
    <xf numFmtId="0" fontId="0" fillId="0" borderId="0" xfId="0" applyFill="1"/>
    <xf numFmtId="0" fontId="6" fillId="2" borderId="0" xfId="0" applyFont="1" applyFill="1"/>
    <xf numFmtId="0" fontId="1" fillId="0" borderId="0" xfId="0" applyFont="1"/>
    <xf numFmtId="49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52301039520277"/>
          <c:y val="5.8411214953271028E-2"/>
          <c:w val="0.73942592571172683"/>
          <c:h val="0.79205607476635509"/>
        </c:manualLayout>
      </c:layout>
      <c:scatterChart>
        <c:scatterStyle val="smoothMarker"/>
        <c:varyColors val="0"/>
        <c:ser>
          <c:idx val="1"/>
          <c:order val="0"/>
          <c:tx>
            <c:v>C1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plasma!$A$13:$A$110</c:f>
              <c:numCache>
                <c:formatCode>General</c:formatCode>
                <c:ptCount val="98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0.1</c:v>
                </c:pt>
                <c:pt idx="7">
                  <c:v>0.15</c:v>
                </c:pt>
                <c:pt idx="8">
                  <c:v>0.2</c:v>
                </c:pt>
                <c:pt idx="9">
                  <c:v>0.25</c:v>
                </c:pt>
                <c:pt idx="10">
                  <c:v>0.3</c:v>
                </c:pt>
                <c:pt idx="11">
                  <c:v>0.35</c:v>
                </c:pt>
                <c:pt idx="12">
                  <c:v>0.4</c:v>
                </c:pt>
                <c:pt idx="13">
                  <c:v>0.45</c:v>
                </c:pt>
                <c:pt idx="14">
                  <c:v>0.5</c:v>
                </c:pt>
                <c:pt idx="15">
                  <c:v>0.55000000000000004</c:v>
                </c:pt>
                <c:pt idx="16">
                  <c:v>0.6</c:v>
                </c:pt>
                <c:pt idx="17">
                  <c:v>0.65</c:v>
                </c:pt>
                <c:pt idx="18">
                  <c:v>0.7</c:v>
                </c:pt>
                <c:pt idx="19">
                  <c:v>0.75</c:v>
                </c:pt>
                <c:pt idx="20">
                  <c:v>0.8</c:v>
                </c:pt>
                <c:pt idx="21">
                  <c:v>0.85</c:v>
                </c:pt>
                <c:pt idx="22">
                  <c:v>0.9</c:v>
                </c:pt>
                <c:pt idx="23">
                  <c:v>0.95</c:v>
                </c:pt>
                <c:pt idx="24">
                  <c:v>1</c:v>
                </c:pt>
                <c:pt idx="25">
                  <c:v>1.1000000000000001</c:v>
                </c:pt>
                <c:pt idx="26">
                  <c:v>1.2</c:v>
                </c:pt>
                <c:pt idx="27">
                  <c:v>1.3</c:v>
                </c:pt>
                <c:pt idx="28">
                  <c:v>1.4</c:v>
                </c:pt>
                <c:pt idx="29">
                  <c:v>1.5</c:v>
                </c:pt>
                <c:pt idx="30">
                  <c:v>1.6</c:v>
                </c:pt>
                <c:pt idx="31">
                  <c:v>1.7</c:v>
                </c:pt>
                <c:pt idx="32">
                  <c:v>1.8</c:v>
                </c:pt>
                <c:pt idx="33">
                  <c:v>1.9</c:v>
                </c:pt>
                <c:pt idx="34">
                  <c:v>2</c:v>
                </c:pt>
                <c:pt idx="35">
                  <c:v>2.2000000000000002</c:v>
                </c:pt>
                <c:pt idx="36">
                  <c:v>2.4</c:v>
                </c:pt>
                <c:pt idx="37">
                  <c:v>2.6</c:v>
                </c:pt>
                <c:pt idx="38">
                  <c:v>2.8</c:v>
                </c:pt>
                <c:pt idx="39">
                  <c:v>3</c:v>
                </c:pt>
                <c:pt idx="40">
                  <c:v>3.2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4</c:v>
                </c:pt>
                <c:pt idx="45">
                  <c:v>4.5</c:v>
                </c:pt>
                <c:pt idx="46">
                  <c:v>5</c:v>
                </c:pt>
                <c:pt idx="47">
                  <c:v>5.5</c:v>
                </c:pt>
                <c:pt idx="48">
                  <c:v>6</c:v>
                </c:pt>
                <c:pt idx="49">
                  <c:v>6.5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11</c:v>
                </c:pt>
                <c:pt idx="55">
                  <c:v>12</c:v>
                </c:pt>
                <c:pt idx="56">
                  <c:v>13</c:v>
                </c:pt>
                <c:pt idx="57">
                  <c:v>14</c:v>
                </c:pt>
                <c:pt idx="58">
                  <c:v>15</c:v>
                </c:pt>
                <c:pt idx="59">
                  <c:v>16</c:v>
                </c:pt>
                <c:pt idx="60">
                  <c:v>20</c:v>
                </c:pt>
                <c:pt idx="61">
                  <c:v>24</c:v>
                </c:pt>
              </c:numCache>
            </c:numRef>
          </c:xVal>
          <c:yVal>
            <c:numRef>
              <c:f>plasma!$E$13:$E$110</c:f>
              <c:numCache>
                <c:formatCode>General</c:formatCode>
                <c:ptCount val="98"/>
                <c:pt idx="0">
                  <c:v>0</c:v>
                </c:pt>
                <c:pt idx="1">
                  <c:v>9.86122828976346</c:v>
                </c:pt>
                <c:pt idx="2">
                  <c:v>19.448654832474951</c:v>
                </c:pt>
                <c:pt idx="3">
                  <c:v>28.768365970471159</c:v>
                </c:pt>
                <c:pt idx="4">
                  <c:v>37.826321882992048</c:v>
                </c:pt>
                <c:pt idx="5">
                  <c:v>46.628359132334396</c:v>
                </c:pt>
                <c:pt idx="6">
                  <c:v>87.014540703615211</c:v>
                </c:pt>
                <c:pt idx="7">
                  <c:v>121.80856373701961</c:v>
                </c:pt>
                <c:pt idx="8">
                  <c:v>151.61534696292136</c:v>
                </c:pt>
                <c:pt idx="9">
                  <c:v>176.97920557555022</c:v>
                </c:pt>
                <c:pt idx="10">
                  <c:v>198.38974529827593</c:v>
                </c:pt>
                <c:pt idx="11">
                  <c:v>216.28719025544962</c:v>
                </c:pt>
                <c:pt idx="12">
                  <c:v>231.06719875254478</c:v>
                </c:pt>
                <c:pt idx="13">
                  <c:v>243.08521590863231</c:v>
                </c:pt>
                <c:pt idx="14">
                  <c:v>252.66040741873041</c:v>
                </c:pt>
                <c:pt idx="15">
                  <c:v>260.0792145015136</c:v>
                </c:pt>
                <c:pt idx="16">
                  <c:v>265.59856626795334</c:v>
                </c:pt>
                <c:pt idx="17">
                  <c:v>269.44878229039637</c:v>
                </c:pt>
                <c:pt idx="18">
                  <c:v>271.83619502473636</c:v>
                </c:pt>
                <c:pt idx="19">
                  <c:v>272.94551890936054</c:v>
                </c:pt>
                <c:pt idx="20">
                  <c:v>272.94199040507851</c:v>
                </c:pt>
                <c:pt idx="21">
                  <c:v>271.97330092462954</c:v>
                </c:pt>
                <c:pt idx="22">
                  <c:v>270.17134250538481</c:v>
                </c:pt>
                <c:pt idx="23">
                  <c:v>267.65378418350173</c:v>
                </c:pt>
                <c:pt idx="24">
                  <c:v>264.525495313058</c:v>
                </c:pt>
                <c:pt idx="25">
                  <c:v>256.80788101635244</c:v>
                </c:pt>
                <c:pt idx="26">
                  <c:v>247.63580835057806</c:v>
                </c:pt>
                <c:pt idx="27">
                  <c:v>237.50434535663229</c:v>
                </c:pt>
                <c:pt idx="28">
                  <c:v>226.79989405055522</c:v>
                </c:pt>
                <c:pt idx="29">
                  <c:v>215.82143668636115</c:v>
                </c:pt>
                <c:pt idx="30">
                  <c:v>204.79780402869466</c:v>
                </c:pt>
                <c:pt idx="31">
                  <c:v>193.90169708901541</c:v>
                </c:pt>
                <c:pt idx="32">
                  <c:v>183.26106034076278</c:v>
                </c:pt>
                <c:pt idx="33">
                  <c:v>172.9682952483455</c:v>
                </c:pt>
                <c:pt idx="34">
                  <c:v>163.08771361901009</c:v>
                </c:pt>
                <c:pt idx="35">
                  <c:v>144.69528093418586</c:v>
                </c:pt>
                <c:pt idx="36">
                  <c:v>128.26011331462539</c:v>
                </c:pt>
                <c:pt idx="37">
                  <c:v>113.76892290960477</c:v>
                </c:pt>
                <c:pt idx="38">
                  <c:v>101.1135748110043</c:v>
                </c:pt>
                <c:pt idx="39">
                  <c:v>90.137954717759882</c:v>
                </c:pt>
                <c:pt idx="40">
                  <c:v>80.666933031788062</c:v>
                </c:pt>
                <c:pt idx="41">
                  <c:v>72.523713351214724</c:v>
                </c:pt>
                <c:pt idx="42">
                  <c:v>65.539719702863337</c:v>
                </c:pt>
                <c:pt idx="43">
                  <c:v>59.55975617326159</c:v>
                </c:pt>
                <c:pt idx="44">
                  <c:v>54.444228315573284</c:v>
                </c:pt>
                <c:pt idx="45">
                  <c:v>44.570869800742209</c:v>
                </c:pt>
                <c:pt idx="46">
                  <c:v>37.902323459147304</c:v>
                </c:pt>
                <c:pt idx="47">
                  <c:v>33.350681922229846</c:v>
                </c:pt>
                <c:pt idx="48">
                  <c:v>30.188981076628387</c:v>
                </c:pt>
                <c:pt idx="49">
                  <c:v>27.937845839296898</c:v>
                </c:pt>
                <c:pt idx="50">
                  <c:v>26.283428537462303</c:v>
                </c:pt>
                <c:pt idx="51">
                  <c:v>23.980594722711235</c:v>
                </c:pt>
                <c:pt idx="52">
                  <c:v>22.440114474851487</c:v>
                </c:pt>
                <c:pt idx="53">
                  <c:v>21.234420759694309</c:v>
                </c:pt>
                <c:pt idx="54">
                  <c:v>20.190194300509646</c:v>
                </c:pt>
                <c:pt idx="55">
                  <c:v>19.236512581958674</c:v>
                </c:pt>
                <c:pt idx="56">
                  <c:v>18.343689045590434</c:v>
                </c:pt>
                <c:pt idx="57">
                  <c:v>17.498669350127756</c:v>
                </c:pt>
                <c:pt idx="58">
                  <c:v>16.695136606806638</c:v>
                </c:pt>
                <c:pt idx="59">
                  <c:v>15.929531263811146</c:v>
                </c:pt>
                <c:pt idx="60">
                  <c:v>13.197514887466248</c:v>
                </c:pt>
                <c:pt idx="61">
                  <c:v>10.934704398573443</c:v>
                </c:pt>
              </c:numCache>
            </c:numRef>
          </c:yVal>
          <c:smooth val="1"/>
        </c:ser>
        <c:ser>
          <c:idx val="2"/>
          <c:order val="1"/>
          <c:tx>
            <c:v>C2</c:v>
          </c:tx>
          <c:spPr>
            <a:ln w="38100">
              <a:solidFill>
                <a:schemeClr val="tx2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plasma!$A$13:$A$110</c:f>
              <c:numCache>
                <c:formatCode>General</c:formatCode>
                <c:ptCount val="98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0.1</c:v>
                </c:pt>
                <c:pt idx="7">
                  <c:v>0.15</c:v>
                </c:pt>
                <c:pt idx="8">
                  <c:v>0.2</c:v>
                </c:pt>
                <c:pt idx="9">
                  <c:v>0.25</c:v>
                </c:pt>
                <c:pt idx="10">
                  <c:v>0.3</c:v>
                </c:pt>
                <c:pt idx="11">
                  <c:v>0.35</c:v>
                </c:pt>
                <c:pt idx="12">
                  <c:v>0.4</c:v>
                </c:pt>
                <c:pt idx="13">
                  <c:v>0.45</c:v>
                </c:pt>
                <c:pt idx="14">
                  <c:v>0.5</c:v>
                </c:pt>
                <c:pt idx="15">
                  <c:v>0.55000000000000004</c:v>
                </c:pt>
                <c:pt idx="16">
                  <c:v>0.6</c:v>
                </c:pt>
                <c:pt idx="17">
                  <c:v>0.65</c:v>
                </c:pt>
                <c:pt idx="18">
                  <c:v>0.7</c:v>
                </c:pt>
                <c:pt idx="19">
                  <c:v>0.75</c:v>
                </c:pt>
                <c:pt idx="20">
                  <c:v>0.8</c:v>
                </c:pt>
                <c:pt idx="21">
                  <c:v>0.85</c:v>
                </c:pt>
                <c:pt idx="22">
                  <c:v>0.9</c:v>
                </c:pt>
                <c:pt idx="23">
                  <c:v>0.95</c:v>
                </c:pt>
                <c:pt idx="24">
                  <c:v>1</c:v>
                </c:pt>
                <c:pt idx="25">
                  <c:v>1.1000000000000001</c:v>
                </c:pt>
                <c:pt idx="26">
                  <c:v>1.2</c:v>
                </c:pt>
                <c:pt idx="27">
                  <c:v>1.3</c:v>
                </c:pt>
                <c:pt idx="28">
                  <c:v>1.4</c:v>
                </c:pt>
                <c:pt idx="29">
                  <c:v>1.5</c:v>
                </c:pt>
                <c:pt idx="30">
                  <c:v>1.6</c:v>
                </c:pt>
                <c:pt idx="31">
                  <c:v>1.7</c:v>
                </c:pt>
                <c:pt idx="32">
                  <c:v>1.8</c:v>
                </c:pt>
                <c:pt idx="33">
                  <c:v>1.9</c:v>
                </c:pt>
                <c:pt idx="34">
                  <c:v>2</c:v>
                </c:pt>
                <c:pt idx="35">
                  <c:v>2.2000000000000002</c:v>
                </c:pt>
                <c:pt idx="36">
                  <c:v>2.4</c:v>
                </c:pt>
                <c:pt idx="37">
                  <c:v>2.6</c:v>
                </c:pt>
                <c:pt idx="38">
                  <c:v>2.8</c:v>
                </c:pt>
                <c:pt idx="39">
                  <c:v>3</c:v>
                </c:pt>
                <c:pt idx="40">
                  <c:v>3.2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4</c:v>
                </c:pt>
                <c:pt idx="45">
                  <c:v>4.5</c:v>
                </c:pt>
                <c:pt idx="46">
                  <c:v>5</c:v>
                </c:pt>
                <c:pt idx="47">
                  <c:v>5.5</c:v>
                </c:pt>
                <c:pt idx="48">
                  <c:v>6</c:v>
                </c:pt>
                <c:pt idx="49">
                  <c:v>6.5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11</c:v>
                </c:pt>
                <c:pt idx="55">
                  <c:v>12</c:v>
                </c:pt>
                <c:pt idx="56">
                  <c:v>13</c:v>
                </c:pt>
                <c:pt idx="57">
                  <c:v>14</c:v>
                </c:pt>
                <c:pt idx="58">
                  <c:v>15</c:v>
                </c:pt>
                <c:pt idx="59">
                  <c:v>16</c:v>
                </c:pt>
                <c:pt idx="60">
                  <c:v>20</c:v>
                </c:pt>
                <c:pt idx="61">
                  <c:v>24</c:v>
                </c:pt>
              </c:numCache>
            </c:numRef>
          </c:xVal>
          <c:yVal>
            <c:numRef>
              <c:f>plasma!$F$13:$F$110</c:f>
              <c:numCache>
                <c:formatCode>General</c:formatCode>
                <c:ptCount val="98"/>
                <c:pt idx="0">
                  <c:v>0</c:v>
                </c:pt>
                <c:pt idx="1">
                  <c:v>1.9712600279387229E-2</c:v>
                </c:pt>
                <c:pt idx="2">
                  <c:v>7.828336853945464E-2</c:v>
                </c:pt>
                <c:pt idx="3">
                  <c:v>0.17459097297458981</c:v>
                </c:pt>
                <c:pt idx="4">
                  <c:v>0.30753928355325233</c:v>
                </c:pt>
                <c:pt idx="5">
                  <c:v>0.47605684751836941</c:v>
                </c:pt>
                <c:pt idx="6">
                  <c:v>1.8067787568669025</c:v>
                </c:pt>
                <c:pt idx="7">
                  <c:v>3.8807908771881126</c:v>
                </c:pt>
                <c:pt idx="8">
                  <c:v>6.5888558673262372</c:v>
                </c:pt>
                <c:pt idx="9">
                  <c:v>9.8337448908155984</c:v>
                </c:pt>
                <c:pt idx="10">
                  <c:v>13.529027468655183</c:v>
                </c:pt>
                <c:pt idx="11">
                  <c:v>17.597979307252668</c:v>
                </c:pt>
                <c:pt idx="12">
                  <c:v>21.972596757171559</c:v>
                </c:pt>
                <c:pt idx="13">
                  <c:v>26.592707642783441</c:v>
                </c:pt>
                <c:pt idx="14">
                  <c:v>31.405169183990136</c:v>
                </c:pt>
                <c:pt idx="15">
                  <c:v>36.363144618685887</c:v>
                </c:pt>
                <c:pt idx="16">
                  <c:v>41.425450937490112</c:v>
                </c:pt>
                <c:pt idx="17">
                  <c:v>46.555970868558489</c:v>
                </c:pt>
                <c:pt idx="18">
                  <c:v>51.723122907270238</c:v>
                </c:pt>
                <c:pt idx="19">
                  <c:v>56.899383779893306</c:v>
                </c:pt>
                <c:pt idx="20">
                  <c:v>62.060858267918171</c:v>
                </c:pt>
                <c:pt idx="21">
                  <c:v>67.186891806030374</c:v>
                </c:pt>
                <c:pt idx="22">
                  <c:v>72.259721706549072</c:v>
                </c:pt>
                <c:pt idx="23">
                  <c:v>77.264163261019036</c:v>
                </c:pt>
                <c:pt idx="24">
                  <c:v>82.187327329508292</c:v>
                </c:pt>
                <c:pt idx="25">
                  <c:v>91.744336536765161</c:v>
                </c:pt>
                <c:pt idx="26">
                  <c:v>100.87013795166162</c:v>
                </c:pt>
                <c:pt idx="27">
                  <c:v>109.52098540900252</c:v>
                </c:pt>
                <c:pt idx="28">
                  <c:v>117.67110972149378</c:v>
                </c:pt>
                <c:pt idx="29">
                  <c:v>125.30863759962648</c:v>
                </c:pt>
                <c:pt idx="30">
                  <c:v>132.43231763774079</c:v>
                </c:pt>
                <c:pt idx="31">
                  <c:v>139.04890156408587</c:v>
                </c:pt>
                <c:pt idx="32">
                  <c:v>145.17105692025967</c:v>
                </c:pt>
                <c:pt idx="33">
                  <c:v>150.81571019645824</c:v>
                </c:pt>
                <c:pt idx="34">
                  <c:v>156.00273813216225</c:v>
                </c:pt>
                <c:pt idx="35">
                  <c:v>165.10300052769153</c:v>
                </c:pt>
                <c:pt idx="36">
                  <c:v>172.64374880432382</c:v>
                </c:pt>
                <c:pt idx="37">
                  <c:v>178.81036907450473</c:v>
                </c:pt>
                <c:pt idx="38">
                  <c:v>183.77976761641983</c:v>
                </c:pt>
                <c:pt idx="39">
                  <c:v>187.71488229842203</c:v>
                </c:pt>
                <c:pt idx="40">
                  <c:v>190.76230592615812</c:v>
                </c:pt>
                <c:pt idx="41">
                  <c:v>193.05179081407587</c:v>
                </c:pt>
                <c:pt idx="42">
                  <c:v>194.69684180999829</c:v>
                </c:pt>
                <c:pt idx="43">
                  <c:v>195.79589349202305</c:v>
                </c:pt>
                <c:pt idx="44">
                  <c:v>196.43375637292698</c:v>
                </c:pt>
                <c:pt idx="45">
                  <c:v>196.51163148803454</c:v>
                </c:pt>
                <c:pt idx="46">
                  <c:v>194.97186344080245</c:v>
                </c:pt>
                <c:pt idx="47">
                  <c:v>192.41255355406838</c:v>
                </c:pt>
                <c:pt idx="48">
                  <c:v>189.22556684400246</c:v>
                </c:pt>
                <c:pt idx="49">
                  <c:v>185.66596133121459</c:v>
                </c:pt>
                <c:pt idx="50">
                  <c:v>181.89896559571719</c:v>
                </c:pt>
                <c:pt idx="51">
                  <c:v>174.14935425520579</c:v>
                </c:pt>
                <c:pt idx="52">
                  <c:v>166.40574131615048</c:v>
                </c:pt>
                <c:pt idx="53">
                  <c:v>158.87653456881156</c:v>
                </c:pt>
                <c:pt idx="54">
                  <c:v>151.6358389070588</c:v>
                </c:pt>
                <c:pt idx="55">
                  <c:v>144.70417936971384</c:v>
                </c:pt>
                <c:pt idx="56">
                  <c:v>138.0809625968933</c:v>
                </c:pt>
                <c:pt idx="57">
                  <c:v>131.75751061542118</c:v>
                </c:pt>
                <c:pt idx="58">
                  <c:v>125.72228216765433</c:v>
                </c:pt>
                <c:pt idx="59">
                  <c:v>119.96295393656685</c:v>
                </c:pt>
                <c:pt idx="60">
                  <c:v>99.393333391896164</c:v>
                </c:pt>
                <c:pt idx="61">
                  <c:v>82.350368451957223</c:v>
                </c:pt>
              </c:numCache>
            </c:numRef>
          </c:yVal>
          <c:smooth val="1"/>
        </c:ser>
        <c:ser>
          <c:idx val="0"/>
          <c:order val="2"/>
          <c:tx>
            <c:v>Plasma</c:v>
          </c:tx>
          <c:spPr>
            <a:ln>
              <a:noFill/>
            </a:ln>
          </c:spPr>
          <c:marker>
            <c:symbol val="diamond"/>
            <c:size val="9"/>
            <c:spPr>
              <a:solidFill>
                <a:srgbClr val="C00000"/>
              </a:solidFill>
            </c:spPr>
          </c:marker>
          <c:xVal>
            <c:numRef>
              <c:f>plasma!$J$13:$J$20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12</c:v>
                </c:pt>
              </c:numCache>
            </c:numRef>
          </c:xVal>
          <c:yVal>
            <c:numRef>
              <c:f>plasma!$K$13:$K$20</c:f>
              <c:numCache>
                <c:formatCode>General</c:formatCode>
                <c:ptCount val="8"/>
                <c:pt idx="0">
                  <c:v>253</c:v>
                </c:pt>
                <c:pt idx="1">
                  <c:v>265</c:v>
                </c:pt>
                <c:pt idx="2">
                  <c:v>163</c:v>
                </c:pt>
                <c:pt idx="3">
                  <c:v>90</c:v>
                </c:pt>
                <c:pt idx="4">
                  <c:v>54</c:v>
                </c:pt>
                <c:pt idx="5">
                  <c:v>30</c:v>
                </c:pt>
                <c:pt idx="6">
                  <c:v>24</c:v>
                </c:pt>
                <c:pt idx="7">
                  <c:v>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27584"/>
        <c:axId val="45858816"/>
      </c:scatterChart>
      <c:valAx>
        <c:axId val="45827584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Time from oral drug</a:t>
                </a:r>
                <a:r>
                  <a:rPr lang="en-GB" baseline="0"/>
                  <a:t> administration</a:t>
                </a:r>
                <a:r>
                  <a:rPr lang="en-GB"/>
                  <a:t> (h)</a:t>
                </a:r>
              </a:p>
            </c:rich>
          </c:tx>
          <c:layout>
            <c:manualLayout>
              <c:xMode val="edge"/>
              <c:yMode val="edge"/>
              <c:x val="0.34856233569019618"/>
              <c:y val="0.91355140186915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858816"/>
        <c:crosses val="autoZero"/>
        <c:crossBetween val="midCat"/>
      </c:valAx>
      <c:valAx>
        <c:axId val="45858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Concentration in plasma</a:t>
                </a:r>
              </a:p>
            </c:rich>
          </c:tx>
          <c:layout>
            <c:manualLayout>
              <c:xMode val="edge"/>
              <c:yMode val="edge"/>
              <c:x val="2.7072802772054073E-2"/>
              <c:y val="0.292056074766355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8275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09788939874389"/>
          <c:y val="0.32476635514018692"/>
          <c:w val="0.12690216258178996"/>
          <c:h val="0.1548357524828113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69850</xdr:colOff>
      <xdr:row>21</xdr:row>
      <xdr:rowOff>28575</xdr:rowOff>
    </xdr:from>
    <xdr:to>
      <xdr:col>17</xdr:col>
      <xdr:colOff>219075</xdr:colOff>
      <xdr:row>46</xdr:row>
      <xdr:rowOff>57150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0"/>
  <sheetViews>
    <sheetView showGridLines="0" tabSelected="1" zoomScale="75" zoomScaleNormal="75" workbookViewId="0">
      <selection activeCell="A2" sqref="A2"/>
    </sheetView>
  </sheetViews>
  <sheetFormatPr defaultRowHeight="12.75" x14ac:dyDescent="0.2"/>
  <cols>
    <col min="1" max="1" width="9.28515625" customWidth="1"/>
    <col min="2" max="2" width="7.85546875" customWidth="1"/>
    <col min="3" max="3" width="11.7109375" customWidth="1"/>
    <col min="4" max="4" width="8.28515625" customWidth="1"/>
    <col min="6" max="8" width="12.42578125" bestFit="1" customWidth="1"/>
  </cols>
  <sheetData>
    <row r="1" spans="1:12" ht="15.75" x14ac:dyDescent="0.25">
      <c r="A1" s="4" t="s">
        <v>5</v>
      </c>
      <c r="E1" s="4" t="s">
        <v>6</v>
      </c>
      <c r="F1" s="4"/>
    </row>
    <row r="2" spans="1:12" ht="15.75" x14ac:dyDescent="0.25">
      <c r="A2" s="4" t="s">
        <v>20</v>
      </c>
      <c r="E2" s="4" t="s">
        <v>7</v>
      </c>
      <c r="F2" s="10">
        <v>1000</v>
      </c>
      <c r="G2" s="12" t="s">
        <v>25</v>
      </c>
    </row>
    <row r="3" spans="1:12" ht="15" x14ac:dyDescent="0.25">
      <c r="A3" s="11" t="s">
        <v>26</v>
      </c>
      <c r="E3" s="5" t="s">
        <v>8</v>
      </c>
      <c r="F3" s="6">
        <v>2</v>
      </c>
      <c r="G3" s="12" t="s">
        <v>24</v>
      </c>
    </row>
    <row r="4" spans="1:12" ht="15" x14ac:dyDescent="0.25">
      <c r="A4" s="11" t="s">
        <v>21</v>
      </c>
      <c r="E4" s="5" t="s">
        <v>9</v>
      </c>
      <c r="F4" s="6">
        <v>0.4</v>
      </c>
      <c r="G4" s="12" t="s">
        <v>22</v>
      </c>
    </row>
    <row r="5" spans="1:12" ht="15" x14ac:dyDescent="0.25">
      <c r="E5" s="5" t="s">
        <v>10</v>
      </c>
      <c r="F5" s="6">
        <v>0.4</v>
      </c>
      <c r="G5" s="12" t="s">
        <v>22</v>
      </c>
    </row>
    <row r="6" spans="1:12" ht="15" x14ac:dyDescent="0.25">
      <c r="E6" s="5" t="s">
        <v>11</v>
      </c>
      <c r="F6" s="6">
        <v>0.1</v>
      </c>
      <c r="G6" s="12" t="s">
        <v>23</v>
      </c>
    </row>
    <row r="7" spans="1:12" ht="15" x14ac:dyDescent="0.25">
      <c r="E7" s="5"/>
      <c r="F7" s="9"/>
    </row>
    <row r="9" spans="1:12" ht="15.75" x14ac:dyDescent="0.25">
      <c r="A9" s="4" t="s">
        <v>12</v>
      </c>
      <c r="B9" s="4"/>
      <c r="C9" s="4"/>
      <c r="D9" s="4"/>
      <c r="E9" s="4" t="s">
        <v>18</v>
      </c>
      <c r="F9" s="4"/>
      <c r="G9" s="4"/>
      <c r="H9" s="4"/>
      <c r="I9" s="4"/>
      <c r="J9" s="4" t="s">
        <v>19</v>
      </c>
      <c r="K9" s="4"/>
      <c r="L9" s="4"/>
    </row>
    <row r="11" spans="1:12" x14ac:dyDescent="0.2">
      <c r="A11" t="s">
        <v>1</v>
      </c>
      <c r="B11" t="s">
        <v>4</v>
      </c>
      <c r="C11" t="s">
        <v>2</v>
      </c>
      <c r="E11" s="7" t="s">
        <v>14</v>
      </c>
      <c r="F11" s="8" t="s">
        <v>15</v>
      </c>
      <c r="G11" s="8" t="s">
        <v>16</v>
      </c>
      <c r="H11" s="8" t="s">
        <v>17</v>
      </c>
      <c r="J11" t="s">
        <v>1</v>
      </c>
      <c r="K11" t="s">
        <v>0</v>
      </c>
    </row>
    <row r="12" spans="1:12" x14ac:dyDescent="0.2">
      <c r="A12" s="8" t="s">
        <v>13</v>
      </c>
      <c r="C12" t="s">
        <v>3</v>
      </c>
      <c r="E12" s="6"/>
      <c r="J12" s="8" t="s">
        <v>13</v>
      </c>
    </row>
    <row r="13" spans="1:12" s="2" customFormat="1" x14ac:dyDescent="0.2">
      <c r="A13" s="1">
        <v>0</v>
      </c>
      <c r="B13" s="2">
        <v>0</v>
      </c>
      <c r="C13" s="2">
        <f>(1-EXP(-F$3*$A13))/F$3</f>
        <v>0</v>
      </c>
      <c r="E13" s="7">
        <v>0</v>
      </c>
      <c r="F13" s="2">
        <v>0</v>
      </c>
      <c r="G13" s="2">
        <v>0</v>
      </c>
      <c r="H13" s="2">
        <v>0</v>
      </c>
      <c r="J13" s="2">
        <v>0.5</v>
      </c>
      <c r="K13" s="2">
        <v>253</v>
      </c>
    </row>
    <row r="14" spans="1:12" s="2" customFormat="1" x14ac:dyDescent="0.2">
      <c r="A14" s="1">
        <v>0.01</v>
      </c>
      <c r="B14" s="2">
        <f t="shared" ref="B14:B45" si="0">(A14-A13)/2</f>
        <v>5.0000000000000001E-3</v>
      </c>
      <c r="C14" s="2">
        <f t="shared" ref="C14:C74" si="1">(1-EXP(-F$3*$A14))/F$3</f>
        <v>9.9006633466223737E-3</v>
      </c>
      <c r="E14" s="7">
        <f>(ED_V1*C14-(ke+kd/(1+kr*B14))*(G13+E13*B14)+(kr/(1+kr*B14))*(H13+F13*B14))/(1+(ke+kd/(1+kr*B14))*B14)</f>
        <v>9.86122828976346</v>
      </c>
      <c r="F14" s="2">
        <f t="shared" ref="F14:F45" si="2">(kd*G14-kr*(H13+F13*B14))/(1+kr*B14)</f>
        <v>1.9712600279387229E-2</v>
      </c>
      <c r="G14" s="2">
        <f t="shared" ref="G14:G45" si="3">G13+0.5*(E14+E13)*(A14-A13)</f>
        <v>4.9306141448817301E-2</v>
      </c>
      <c r="H14" s="2">
        <f t="shared" ref="H14:H45" si="4">H13+0.5*(F14+F13)*(A14-A13)</f>
        <v>9.856300139693614E-5</v>
      </c>
      <c r="J14" s="2">
        <v>1</v>
      </c>
      <c r="K14" s="2">
        <v>265</v>
      </c>
    </row>
    <row r="15" spans="1:12" s="2" customFormat="1" x14ac:dyDescent="0.2">
      <c r="A15" s="1">
        <v>0.02</v>
      </c>
      <c r="B15" s="2">
        <f t="shared" si="0"/>
        <v>5.0000000000000001E-3</v>
      </c>
      <c r="C15" s="2">
        <f t="shared" si="1"/>
        <v>1.9605280423838412E-2</v>
      </c>
      <c r="E15" s="7">
        <f>(ED_V1*C15-(ke+kd/(1+kr*B15))*(G14+E14*B15)+(kr/(1+kr*B15))*(H14+F14*B15))/(1+(ke+kd/(1+kr*B15))*B15)</f>
        <v>19.448654832474951</v>
      </c>
      <c r="F15" s="2">
        <f t="shared" si="2"/>
        <v>7.828336853945464E-2</v>
      </c>
      <c r="G15" s="2">
        <f t="shared" si="3"/>
        <v>0.19585555706000934</v>
      </c>
      <c r="H15" s="2">
        <f t="shared" si="4"/>
        <v>5.8854284549114547E-4</v>
      </c>
      <c r="J15" s="2">
        <v>2</v>
      </c>
      <c r="K15" s="2">
        <v>163</v>
      </c>
    </row>
    <row r="16" spans="1:12" s="2" customFormat="1" x14ac:dyDescent="0.2">
      <c r="A16" s="1">
        <v>0.03</v>
      </c>
      <c r="B16" s="2">
        <f t="shared" si="0"/>
        <v>4.9999999999999992E-3</v>
      </c>
      <c r="C16" s="2">
        <f t="shared" si="1"/>
        <v>2.911773320787564E-2</v>
      </c>
      <c r="E16" s="7">
        <f>(ED_V1*C16-(ke+kd/(1+kr*B16))*(G15+E15*B16)+(kr/(1+kr*B16))*(H15+F15*B16))/(1+(ke+kd/(1+kr*B16))*B16)</f>
        <v>28.768365970471159</v>
      </c>
      <c r="F16" s="2">
        <f t="shared" si="2"/>
        <v>0.17459097297458981</v>
      </c>
      <c r="G16" s="2">
        <f t="shared" si="3"/>
        <v>0.43694066107473983</v>
      </c>
      <c r="H16" s="2">
        <f t="shared" si="4"/>
        <v>1.8529145530613673E-3</v>
      </c>
      <c r="J16" s="2">
        <v>3</v>
      </c>
      <c r="K16" s="2">
        <v>90</v>
      </c>
    </row>
    <row r="17" spans="1:11" s="2" customFormat="1" x14ac:dyDescent="0.2">
      <c r="A17" s="1">
        <v>0.04</v>
      </c>
      <c r="B17" s="2">
        <f t="shared" si="0"/>
        <v>5.000000000000001E-3</v>
      </c>
      <c r="C17" s="2">
        <f t="shared" si="1"/>
        <v>3.8441826806682122E-2</v>
      </c>
      <c r="E17" s="7">
        <f>(ED_V1*C17-(ke+kd/(1+kr*B17))*(G16+E16*B17)+(kr/(1+kr*B17))*(H16+F16*B17))/(1+(ke+kd/(1+kr*B17))*B17)</f>
        <v>37.826321882992048</v>
      </c>
      <c r="F17" s="2">
        <f t="shared" si="2"/>
        <v>0.30753928355325233</v>
      </c>
      <c r="G17" s="2">
        <f t="shared" si="3"/>
        <v>0.76991410034205587</v>
      </c>
      <c r="H17" s="2">
        <f t="shared" si="4"/>
        <v>4.2635658357005786E-3</v>
      </c>
      <c r="J17" s="2">
        <v>4</v>
      </c>
      <c r="K17" s="2">
        <v>54</v>
      </c>
    </row>
    <row r="18" spans="1:11" s="2" customFormat="1" x14ac:dyDescent="0.2">
      <c r="A18" s="1">
        <v>0.05</v>
      </c>
      <c r="B18" s="2">
        <f t="shared" si="0"/>
        <v>5.000000000000001E-3</v>
      </c>
      <c r="C18" s="2">
        <f t="shared" si="1"/>
        <v>4.7581290982020241E-2</v>
      </c>
      <c r="E18" s="7">
        <f>(ED_V1*C18-(ke+kd/(1+kr*B18))*(G17+E17*B18)+(kr/(1+kr*B18))*(H17+F17*B18))/(1+(ke+kd/(1+kr*B18))*B18)</f>
        <v>46.628359132334396</v>
      </c>
      <c r="F18" s="2">
        <f t="shared" si="2"/>
        <v>0.47605684751836941</v>
      </c>
      <c r="G18" s="2">
        <f t="shared" si="3"/>
        <v>1.1921875054186881</v>
      </c>
      <c r="H18" s="2">
        <f t="shared" si="4"/>
        <v>8.1815464910586881E-3</v>
      </c>
      <c r="J18" s="2">
        <v>6</v>
      </c>
      <c r="K18" s="2">
        <v>30</v>
      </c>
    </row>
    <row r="19" spans="1:11" s="2" customFormat="1" x14ac:dyDescent="0.2">
      <c r="A19" s="1">
        <v>0.1</v>
      </c>
      <c r="B19" s="2">
        <f t="shared" si="0"/>
        <v>2.5000000000000001E-2</v>
      </c>
      <c r="C19" s="2">
        <f t="shared" si="1"/>
        <v>9.063462346100909E-2</v>
      </c>
      <c r="E19" s="7">
        <f>(ED_V1*C19-(ke+kd/(1+kr*B19))*(G18+E18*B19)+(kr/(1+kr*B19))*(H18+F18*B19))/(1+(ke+kd/(1+kr*B19))*B19)</f>
        <v>87.014540703615211</v>
      </c>
      <c r="F19" s="2">
        <f t="shared" si="2"/>
        <v>1.8067787568669025</v>
      </c>
      <c r="G19" s="2">
        <f t="shared" si="3"/>
        <v>4.5332600013174282</v>
      </c>
      <c r="H19" s="2">
        <f t="shared" si="4"/>
        <v>6.5252436600690494E-2</v>
      </c>
      <c r="J19" s="2">
        <v>8</v>
      </c>
      <c r="K19" s="3">
        <v>24</v>
      </c>
    </row>
    <row r="20" spans="1:11" s="2" customFormat="1" x14ac:dyDescent="0.2">
      <c r="A20" s="1">
        <v>0.15</v>
      </c>
      <c r="B20" s="2">
        <f t="shared" si="0"/>
        <v>2.4999999999999994E-2</v>
      </c>
      <c r="C20" s="2">
        <f t="shared" si="1"/>
        <v>0.12959088965914106</v>
      </c>
      <c r="E20" s="7">
        <f>(ED_V1*C20-(ke+kd/(1+kr*B20))*(G19+E19*B20)+(kr/(1+kr*B20))*(H19+F19*B20))/(1+(ke+kd/(1+kr*B20))*B20)</f>
        <v>121.80856373701961</v>
      </c>
      <c r="F20" s="2">
        <f t="shared" si="2"/>
        <v>3.8807908771881126</v>
      </c>
      <c r="G20" s="2">
        <f t="shared" si="3"/>
        <v>9.7538376123332977</v>
      </c>
      <c r="H20" s="2">
        <f t="shared" si="4"/>
        <v>0.20744167745206582</v>
      </c>
      <c r="J20" s="2">
        <v>12</v>
      </c>
      <c r="K20" s="3">
        <v>19</v>
      </c>
    </row>
    <row r="21" spans="1:11" s="2" customFormat="1" x14ac:dyDescent="0.2">
      <c r="A21" s="1">
        <v>0.2</v>
      </c>
      <c r="B21" s="2">
        <f t="shared" si="0"/>
        <v>2.5000000000000008E-2</v>
      </c>
      <c r="C21" s="2">
        <f t="shared" si="1"/>
        <v>0.16483997698218034</v>
      </c>
      <c r="E21" s="7">
        <f>(ED_V1*C21-(ke+kd/(1+kr*B21))*(G20+E20*B21)+(kr/(1+kr*B21))*(H20+F20*B21))/(1+(ke+kd/(1+kr*B21))*B21)</f>
        <v>151.61534696292136</v>
      </c>
      <c r="F21" s="2">
        <f t="shared" si="2"/>
        <v>6.5888558673262372</v>
      </c>
      <c r="G21" s="2">
        <f t="shared" si="3"/>
        <v>16.589435379831823</v>
      </c>
      <c r="H21" s="2">
        <f t="shared" si="4"/>
        <v>0.46918284606492466</v>
      </c>
    </row>
    <row r="22" spans="1:11" s="2" customFormat="1" x14ac:dyDescent="0.2">
      <c r="A22" s="1">
        <v>0.25</v>
      </c>
      <c r="B22" s="2">
        <f t="shared" si="0"/>
        <v>2.4999999999999994E-2</v>
      </c>
      <c r="C22" s="2">
        <f t="shared" si="1"/>
        <v>0.19673467014368329</v>
      </c>
      <c r="E22" s="7">
        <f>(ED_V1*C22-(ke+kd/(1+kr*B22))*(G21+E21*B22)+(kr/(1+kr*B22))*(H21+F21*B22))/(1+(ke+kd/(1+kr*B22))*B22)</f>
        <v>176.97920557555022</v>
      </c>
      <c r="F22" s="2">
        <f t="shared" si="2"/>
        <v>9.8337448908155984</v>
      </c>
      <c r="G22" s="2">
        <f t="shared" si="3"/>
        <v>24.804299193293609</v>
      </c>
      <c r="H22" s="2">
        <f t="shared" si="4"/>
        <v>0.87974786501847047</v>
      </c>
    </row>
    <row r="23" spans="1:11" s="2" customFormat="1" x14ac:dyDescent="0.2">
      <c r="A23" s="1">
        <v>0.3</v>
      </c>
      <c r="B23" s="2">
        <f t="shared" si="0"/>
        <v>2.4999999999999994E-2</v>
      </c>
      <c r="C23" s="2">
        <f t="shared" si="1"/>
        <v>0.22559418195298681</v>
      </c>
      <c r="E23" s="7">
        <f>(ED_V1*C23-(ke+kd/(1+kr*B23))*(G22+E22*B23)+(kr/(1+kr*B23))*(H22+F22*B23))/(1+(ke+kd/(1+kr*B23))*B23)</f>
        <v>198.38974529827593</v>
      </c>
      <c r="F23" s="2">
        <f t="shared" si="2"/>
        <v>13.529027468655183</v>
      </c>
      <c r="G23" s="2">
        <f t="shared" si="3"/>
        <v>34.188522965139263</v>
      </c>
      <c r="H23" s="2">
        <f t="shared" si="4"/>
        <v>1.4638171740052399</v>
      </c>
    </row>
    <row r="24" spans="1:11" s="2" customFormat="1" x14ac:dyDescent="0.2">
      <c r="A24" s="1">
        <v>0.35</v>
      </c>
      <c r="B24" s="2">
        <f t="shared" si="0"/>
        <v>2.4999999999999994E-2</v>
      </c>
      <c r="C24" s="2">
        <f t="shared" si="1"/>
        <v>0.25170734810429524</v>
      </c>
      <c r="E24" s="7">
        <f>(ED_V1*C24-(ke+kd/(1+kr*B24))*(G23+E23*B24)+(kr/(1+kr*B24))*(H23+F23*B24))/(1+(ke+kd/(1+kr*B24))*B24)</f>
        <v>216.28719025544962</v>
      </c>
      <c r="F24" s="2">
        <f t="shared" si="2"/>
        <v>17.597979307252668</v>
      </c>
      <c r="G24" s="2">
        <f t="shared" si="3"/>
        <v>44.555446353982404</v>
      </c>
      <c r="H24" s="2">
        <f t="shared" si="4"/>
        <v>2.2419923434029361</v>
      </c>
    </row>
    <row r="25" spans="1:11" s="2" customFormat="1" x14ac:dyDescent="0.2">
      <c r="A25" s="1">
        <v>0.4</v>
      </c>
      <c r="B25" s="2">
        <f t="shared" si="0"/>
        <v>2.5000000000000022E-2</v>
      </c>
      <c r="C25" s="2">
        <f t="shared" si="1"/>
        <v>0.27533551794138922</v>
      </c>
      <c r="E25" s="7">
        <f>(ED_V1*C25-(ke+kd/(1+kr*B25))*(G24+E24*B25)+(kr/(1+kr*B25))*(H24+F24*B25))/(1+(ke+kd/(1+kr*B25))*B25)</f>
        <v>231.06719875254478</v>
      </c>
      <c r="F25" s="2">
        <f t="shared" si="2"/>
        <v>21.972596757171559</v>
      </c>
      <c r="G25" s="2">
        <f t="shared" si="3"/>
        <v>55.739306079182271</v>
      </c>
      <c r="H25" s="2">
        <f t="shared" si="4"/>
        <v>3.2312567450135425</v>
      </c>
    </row>
    <row r="26" spans="1:11" s="2" customFormat="1" x14ac:dyDescent="0.2">
      <c r="A26" s="1">
        <v>0.45</v>
      </c>
      <c r="B26" s="2">
        <f t="shared" si="0"/>
        <v>2.4999999999999994E-2</v>
      </c>
      <c r="C26" s="2">
        <f t="shared" si="1"/>
        <v>0.29671517012970045</v>
      </c>
      <c r="E26" s="7">
        <f>(ED_V1*C26-(ke+kd/(1+kr*B26))*(G25+E25*B26)+(kr/(1+kr*B26))*(H25+F25*B26))/(1+(ke+kd/(1+kr*B26))*B26)</f>
        <v>243.08521590863231</v>
      </c>
      <c r="F26" s="2">
        <f t="shared" si="2"/>
        <v>26.592707642783441</v>
      </c>
      <c r="G26" s="2">
        <f t="shared" si="3"/>
        <v>67.593116445711701</v>
      </c>
      <c r="H26" s="2">
        <f t="shared" si="4"/>
        <v>4.4453893550124173</v>
      </c>
    </row>
    <row r="27" spans="1:11" s="2" customFormat="1" x14ac:dyDescent="0.2">
      <c r="A27" s="1">
        <v>0.5</v>
      </c>
      <c r="B27" s="2">
        <f t="shared" si="0"/>
        <v>2.4999999999999994E-2</v>
      </c>
      <c r="C27" s="2">
        <f t="shared" si="1"/>
        <v>0.31606027941427883</v>
      </c>
      <c r="E27" s="7">
        <f>(ED_V1*C27-(ke+kd/(1+kr*B27))*(G26+E26*B27)+(kr/(1+kr*B27))*(H26+F26*B27))/(1+(ke+kd/(1+kr*B27))*B27)</f>
        <v>252.66040741873041</v>
      </c>
      <c r="F27" s="2">
        <f t="shared" si="2"/>
        <v>31.405169183990136</v>
      </c>
      <c r="G27" s="2">
        <f t="shared" si="3"/>
        <v>79.986757028895767</v>
      </c>
      <c r="H27" s="2">
        <f t="shared" si="4"/>
        <v>5.8953362756817569</v>
      </c>
    </row>
    <row r="28" spans="1:11" s="2" customFormat="1" x14ac:dyDescent="0.2">
      <c r="A28" s="1">
        <v>0.55000000000000004</v>
      </c>
      <c r="B28" s="2">
        <f t="shared" si="0"/>
        <v>2.5000000000000022E-2</v>
      </c>
      <c r="C28" s="2">
        <f t="shared" si="1"/>
        <v>0.33356445815096025</v>
      </c>
      <c r="E28" s="7">
        <f>(ED_V1*C28-(ke+kd/(1+kr*B28))*(G27+E27*B28)+(kr/(1+kr*B28))*(H27+F27*B28))/(1+(ke+kd/(1+kr*B28))*B28)</f>
        <v>260.0792145015136</v>
      </c>
      <c r="F28" s="2">
        <f t="shared" si="2"/>
        <v>36.363144618685887</v>
      </c>
      <c r="G28" s="2">
        <f t="shared" si="3"/>
        <v>92.805247576901877</v>
      </c>
      <c r="H28" s="2">
        <f t="shared" si="4"/>
        <v>7.5895441207486591</v>
      </c>
    </row>
    <row r="29" spans="1:11" s="2" customFormat="1" x14ac:dyDescent="0.2">
      <c r="A29" s="1">
        <v>0.6</v>
      </c>
      <c r="B29" s="2">
        <f t="shared" si="0"/>
        <v>2.4999999999999967E-2</v>
      </c>
      <c r="C29" s="2">
        <f t="shared" si="1"/>
        <v>0.3494028940438989</v>
      </c>
      <c r="E29" s="7">
        <f>(ED_V1*C29-(ke+kd/(1+kr*B29))*(G28+E28*B29)+(kr/(1+kr*B29))*(H28+F28*B29))/(1+(ke+kd/(1+kr*B29))*B29)</f>
        <v>265.59856626795334</v>
      </c>
      <c r="F29" s="2">
        <f t="shared" si="2"/>
        <v>41.425450937490112</v>
      </c>
      <c r="G29" s="2">
        <f t="shared" si="3"/>
        <v>105.94719209613854</v>
      </c>
      <c r="H29" s="2">
        <f t="shared" si="4"/>
        <v>9.5342590096530557</v>
      </c>
    </row>
    <row r="30" spans="1:11" s="2" customFormat="1" x14ac:dyDescent="0.2">
      <c r="A30" s="1">
        <v>0.65</v>
      </c>
      <c r="B30" s="2">
        <f t="shared" si="0"/>
        <v>2.5000000000000022E-2</v>
      </c>
      <c r="C30" s="2">
        <f t="shared" si="1"/>
        <v>0.36373410348299373</v>
      </c>
      <c r="E30" s="7">
        <f>(ED_V1*C30-(ke+kd/(1+kr*B30))*(G29+E29*B30)+(kr/(1+kr*B30))*(H29+F29*B30))/(1+(ke+kd/(1+kr*B30))*B30)</f>
        <v>269.44878229039637</v>
      </c>
      <c r="F30" s="2">
        <f t="shared" si="2"/>
        <v>46.555970868558489</v>
      </c>
      <c r="G30" s="2">
        <f t="shared" si="3"/>
        <v>119.32337581009729</v>
      </c>
      <c r="H30" s="2">
        <f t="shared" si="4"/>
        <v>11.733794554804273</v>
      </c>
    </row>
    <row r="31" spans="1:11" s="2" customFormat="1" x14ac:dyDescent="0.2">
      <c r="A31" s="1">
        <v>0.7</v>
      </c>
      <c r="B31" s="2">
        <f t="shared" si="0"/>
        <v>2.4999999999999967E-2</v>
      </c>
      <c r="C31" s="2">
        <f t="shared" si="1"/>
        <v>0.37670151802919677</v>
      </c>
      <c r="E31" s="7">
        <f>(ED_V1*C31-(ke+kd/(1+kr*B31))*(G30+E30*B31)+(kr/(1+kr*B31))*(H30+F30*B31))/(1+(ke+kd/(1+kr*B31))*B31)</f>
        <v>271.83619502473636</v>
      </c>
      <c r="F31" s="2">
        <f t="shared" si="2"/>
        <v>51.723122907270238</v>
      </c>
      <c r="G31" s="2">
        <f t="shared" si="3"/>
        <v>132.85550024297558</v>
      </c>
      <c r="H31" s="2">
        <f t="shared" si="4"/>
        <v>14.190771899199987</v>
      </c>
    </row>
    <row r="32" spans="1:11" s="2" customFormat="1" x14ac:dyDescent="0.2">
      <c r="A32" s="1">
        <v>0.75</v>
      </c>
      <c r="B32" s="2">
        <f t="shared" si="0"/>
        <v>2.5000000000000022E-2</v>
      </c>
      <c r="C32" s="2">
        <f t="shared" si="1"/>
        <v>0.3884349199257851</v>
      </c>
      <c r="E32" s="7">
        <f>(ED_V1*C32-(ke+kd/(1+kr*B32))*(G31+E31*B32)+(kr/(1+kr*B32))*(H31+F31*B32))/(1+(ke+kd/(1+kr*B32))*B32)</f>
        <v>272.94551890936054</v>
      </c>
      <c r="F32" s="2">
        <f t="shared" si="2"/>
        <v>56.899383779893306</v>
      </c>
      <c r="G32" s="2">
        <f t="shared" si="3"/>
        <v>146.47504309132802</v>
      </c>
      <c r="H32" s="2">
        <f t="shared" si="4"/>
        <v>16.90633456637908</v>
      </c>
    </row>
    <row r="33" spans="1:8" s="2" customFormat="1" x14ac:dyDescent="0.2">
      <c r="A33" s="1">
        <v>0.8</v>
      </c>
      <c r="B33" s="2">
        <f t="shared" si="0"/>
        <v>2.5000000000000022E-2</v>
      </c>
      <c r="C33" s="2">
        <f t="shared" si="1"/>
        <v>0.39905174100267232</v>
      </c>
      <c r="E33" s="7">
        <f>(ED_V1*C33-(ke+kd/(1+kr*B33))*(G32+E32*B33)+(kr/(1+kr*B33))*(H32+F32*B33))/(1+(ke+kd/(1+kr*B33))*B33)</f>
        <v>272.94199040507851</v>
      </c>
      <c r="F33" s="2">
        <f t="shared" si="2"/>
        <v>62.060858267918171</v>
      </c>
      <c r="G33" s="2">
        <f t="shared" si="3"/>
        <v>160.12223082418902</v>
      </c>
      <c r="H33" s="2">
        <f t="shared" si="4"/>
        <v>19.880340617574369</v>
      </c>
    </row>
    <row r="34" spans="1:8" s="2" customFormat="1" x14ac:dyDescent="0.2">
      <c r="A34" s="1">
        <v>0.85</v>
      </c>
      <c r="B34" s="2">
        <f t="shared" si="0"/>
        <v>2.4999999999999967E-2</v>
      </c>
      <c r="C34" s="2">
        <f t="shared" si="1"/>
        <v>0.40865823797363265</v>
      </c>
      <c r="E34" s="7">
        <f>(ED_V1*C34-(ke+kd/(1+kr*B34))*(G33+E33*B34)+(kr/(1+kr*B34))*(H33+F33*B34))/(1+(ke+kd/(1+kr*B34))*B34)</f>
        <v>271.97330092462954</v>
      </c>
      <c r="F34" s="2">
        <f t="shared" si="2"/>
        <v>67.186891806030374</v>
      </c>
      <c r="G34" s="2">
        <f t="shared" si="3"/>
        <v>173.74511310743171</v>
      </c>
      <c r="H34" s="2">
        <f t="shared" si="4"/>
        <v>23.111534369423079</v>
      </c>
    </row>
    <row r="35" spans="1:8" s="2" customFormat="1" x14ac:dyDescent="0.2">
      <c r="A35" s="1">
        <v>0.9</v>
      </c>
      <c r="B35" s="2">
        <f t="shared" si="0"/>
        <v>2.5000000000000022E-2</v>
      </c>
      <c r="C35" s="2">
        <f t="shared" si="1"/>
        <v>0.41735055588920672</v>
      </c>
      <c r="E35" s="7">
        <f>(ED_V1*C35-(ke+kd/(1+kr*B35))*(G34+E34*B35)+(kr/(1+kr*B35))*(H34+F34*B35))/(1+(ke+kd/(1+kr*B35))*B35)</f>
        <v>270.17134250538481</v>
      </c>
      <c r="F35" s="2">
        <f t="shared" si="2"/>
        <v>72.259721706549072</v>
      </c>
      <c r="G35" s="2">
        <f t="shared" si="3"/>
        <v>187.29872919318208</v>
      </c>
      <c r="H35" s="2">
        <f t="shared" si="4"/>
        <v>26.59769970723757</v>
      </c>
    </row>
    <row r="36" spans="1:8" s="2" customFormat="1" x14ac:dyDescent="0.2">
      <c r="A36" s="1">
        <v>0.95</v>
      </c>
      <c r="B36" s="2">
        <f t="shared" si="0"/>
        <v>2.4999999999999967E-2</v>
      </c>
      <c r="C36" s="2">
        <f t="shared" si="1"/>
        <v>0.42521569038868245</v>
      </c>
      <c r="E36" s="7">
        <f>(ED_V1*C36-(ke+kd/(1+kr*B36))*(G35+E35*B36)+(kr/(1+kr*B36))*(H35+F35*B36))/(1+(ke+kd/(1+kr*B36))*B36)</f>
        <v>267.65378418350173</v>
      </c>
      <c r="F36" s="2">
        <f t="shared" si="2"/>
        <v>77.264163261019036</v>
      </c>
      <c r="G36" s="2">
        <f t="shared" si="3"/>
        <v>200.74435736040422</v>
      </c>
      <c r="H36" s="2">
        <f t="shared" si="4"/>
        <v>30.335796831426769</v>
      </c>
    </row>
    <row r="37" spans="1:8" s="2" customFormat="1" x14ac:dyDescent="0.2">
      <c r="A37" s="1">
        <v>1</v>
      </c>
      <c r="B37" s="2">
        <f t="shared" si="0"/>
        <v>2.5000000000000022E-2</v>
      </c>
      <c r="C37" s="2">
        <f t="shared" si="1"/>
        <v>0.43233235838169365</v>
      </c>
      <c r="E37" s="7">
        <f>(ED_V1*C37-(ke+kd/(1+kr*B37))*(G36+E36*B37)+(kr/(1+kr*B37))*(H36+F36*B37))/(1+(ke+kd/(1+kr*B37))*B37)</f>
        <v>264.525495313058</v>
      </c>
      <c r="F37" s="2">
        <f t="shared" si="2"/>
        <v>82.187327329508292</v>
      </c>
      <c r="G37" s="2">
        <f t="shared" si="3"/>
        <v>214.04883934781822</v>
      </c>
      <c r="H37" s="2">
        <f t="shared" si="4"/>
        <v>34.322084096189954</v>
      </c>
    </row>
    <row r="38" spans="1:8" s="2" customFormat="1" x14ac:dyDescent="0.2">
      <c r="A38" s="1">
        <v>1.1000000000000001</v>
      </c>
      <c r="B38" s="2">
        <f t="shared" si="0"/>
        <v>5.0000000000000044E-2</v>
      </c>
      <c r="C38" s="2">
        <f t="shared" si="1"/>
        <v>0.44459842081883305</v>
      </c>
      <c r="E38" s="7">
        <f>(ED_V1*C38-(ke+kd/(1+kr*B38))*(G37+E37*B38)+(kr/(1+kr*B38))*(H37+F37*B38))/(1+(ke+kd/(1+kr*B38))*B38)</f>
        <v>256.80788101635244</v>
      </c>
      <c r="F38" s="2">
        <f t="shared" si="2"/>
        <v>91.744336536765161</v>
      </c>
      <c r="G38" s="2">
        <f t="shared" si="3"/>
        <v>240.11550816428877</v>
      </c>
      <c r="H38" s="2">
        <f t="shared" si="4"/>
        <v>43.018667289503632</v>
      </c>
    </row>
    <row r="39" spans="1:8" s="2" customFormat="1" x14ac:dyDescent="0.2">
      <c r="A39" s="1">
        <v>1.2</v>
      </c>
      <c r="B39" s="2">
        <f t="shared" si="0"/>
        <v>4.9999999999999933E-2</v>
      </c>
      <c r="C39" s="2">
        <f t="shared" si="1"/>
        <v>0.45464102335529377</v>
      </c>
      <c r="E39" s="7">
        <f>(ED_V1*C39-(ke+kd/(1+kr*B39))*(G38+E38*B39)+(kr/(1+kr*B39))*(H38+F38*B39))/(1+(ke+kd/(1+kr*B39))*B39)</f>
        <v>247.63580835057806</v>
      </c>
      <c r="F39" s="2">
        <f t="shared" si="2"/>
        <v>100.87013795166162</v>
      </c>
      <c r="G39" s="2">
        <f t="shared" si="3"/>
        <v>265.33769263263525</v>
      </c>
      <c r="H39" s="2">
        <f t="shared" si="4"/>
        <v>52.649391013924955</v>
      </c>
    </row>
    <row r="40" spans="1:8" s="2" customFormat="1" x14ac:dyDescent="0.2">
      <c r="A40" s="1">
        <v>1.3</v>
      </c>
      <c r="B40" s="2">
        <f t="shared" si="0"/>
        <v>5.0000000000000044E-2</v>
      </c>
      <c r="C40" s="2">
        <f t="shared" si="1"/>
        <v>0.46286321089283305</v>
      </c>
      <c r="E40" s="7">
        <f>(ED_V1*C40-(ke+kd/(1+kr*B40))*(G39+E39*B40)+(kr/(1+kr*B40))*(H39+F39*B40))/(1+(ke+kd/(1+kr*B40))*B40)</f>
        <v>237.50434535663229</v>
      </c>
      <c r="F40" s="2">
        <f t="shared" si="2"/>
        <v>109.52098540900252</v>
      </c>
      <c r="G40" s="2">
        <f t="shared" si="3"/>
        <v>289.59470031799577</v>
      </c>
      <c r="H40" s="2">
        <f t="shared" si="4"/>
        <v>63.168947181958174</v>
      </c>
    </row>
    <row r="41" spans="1:8" s="2" customFormat="1" x14ac:dyDescent="0.2">
      <c r="A41" s="1">
        <v>1.4</v>
      </c>
      <c r="B41" s="2">
        <f t="shared" si="0"/>
        <v>4.9999999999999933E-2</v>
      </c>
      <c r="C41" s="2">
        <f t="shared" si="1"/>
        <v>0.46959496868739103</v>
      </c>
      <c r="E41" s="7">
        <f>(ED_V1*C41-(ke+kd/(1+kr*B41))*(G40+E40*B41)+(kr/(1+kr*B41))*(H40+F40*B41))/(1+(ke+kd/(1+kr*B41))*B41)</f>
        <v>226.79989405055522</v>
      </c>
      <c r="F41" s="2">
        <f t="shared" si="2"/>
        <v>117.67110972149378</v>
      </c>
      <c r="G41" s="2">
        <f t="shared" si="3"/>
        <v>312.80991228835512</v>
      </c>
      <c r="H41" s="2">
        <f t="shared" si="4"/>
        <v>74.528551938482977</v>
      </c>
    </row>
    <row r="42" spans="1:8" s="2" customFormat="1" x14ac:dyDescent="0.2">
      <c r="A42" s="1">
        <v>1.5</v>
      </c>
      <c r="B42" s="2">
        <f t="shared" si="0"/>
        <v>5.0000000000000044E-2</v>
      </c>
      <c r="C42" s="2">
        <f t="shared" si="1"/>
        <v>0.47510646581606802</v>
      </c>
      <c r="E42" s="7">
        <f>(ED_V1*C42-(ke+kd/(1+kr*B42))*(G41+E41*B42)+(kr/(1+kr*B42))*(H41+F41*B42))/(1+(ke+kd/(1+kr*B42))*B42)</f>
        <v>215.82143668636115</v>
      </c>
      <c r="F42" s="2">
        <f t="shared" si="2"/>
        <v>125.30863759962648</v>
      </c>
      <c r="G42" s="2">
        <f t="shared" si="3"/>
        <v>334.94097882520094</v>
      </c>
      <c r="H42" s="2">
        <f t="shared" si="4"/>
        <v>86.677539304538996</v>
      </c>
    </row>
    <row r="43" spans="1:8" s="2" customFormat="1" x14ac:dyDescent="0.2">
      <c r="A43" s="1">
        <v>1.6</v>
      </c>
      <c r="B43" s="2">
        <f t="shared" si="0"/>
        <v>5.0000000000000044E-2</v>
      </c>
      <c r="C43" s="2">
        <f t="shared" si="1"/>
        <v>0.47961889801081692</v>
      </c>
      <c r="E43" s="7">
        <f>(ED_V1*C43-(ke+kd/(1+kr*B43))*(G42+E42*B43)+(kr/(1+kr*B43))*(H42+F42*B43))/(1+(ke+kd/(1+kr*B43))*B43)</f>
        <v>204.79780402869466</v>
      </c>
      <c r="F43" s="2">
        <f t="shared" si="2"/>
        <v>132.43231763774079</v>
      </c>
      <c r="G43" s="2">
        <f t="shared" si="3"/>
        <v>355.97194086095374</v>
      </c>
      <c r="H43" s="2">
        <f t="shared" si="4"/>
        <v>99.56458706640737</v>
      </c>
    </row>
    <row r="44" spans="1:8" s="2" customFormat="1" x14ac:dyDescent="0.2">
      <c r="A44" s="1">
        <v>1.7</v>
      </c>
      <c r="B44" s="2">
        <f t="shared" si="0"/>
        <v>4.9999999999999933E-2</v>
      </c>
      <c r="C44" s="2">
        <f t="shared" si="1"/>
        <v>0.48331336501983696</v>
      </c>
      <c r="E44" s="7">
        <f>(ED_V1*C44-(ke+kd/(1+kr*B44))*(G43+E43*B44)+(kr/(1+kr*B44))*(H43+F43*B44))/(1+(ke+kd/(1+kr*B44))*B44)</f>
        <v>193.90169708901541</v>
      </c>
      <c r="F44" s="2">
        <f t="shared" si="2"/>
        <v>139.04890156408587</v>
      </c>
      <c r="G44" s="2">
        <f t="shared" si="3"/>
        <v>375.90691591683924</v>
      </c>
      <c r="H44" s="2">
        <f t="shared" si="4"/>
        <v>113.13864802649869</v>
      </c>
    </row>
    <row r="45" spans="1:8" s="2" customFormat="1" x14ac:dyDescent="0.2">
      <c r="A45" s="1">
        <v>1.8</v>
      </c>
      <c r="B45" s="2">
        <f t="shared" si="0"/>
        <v>5.0000000000000044E-2</v>
      </c>
      <c r="C45" s="2">
        <f t="shared" si="1"/>
        <v>0.48633813877635373</v>
      </c>
      <c r="E45" s="7">
        <f>(ED_V1*C45-(ke+kd/(1+kr*B45))*(G44+E44*B45)+(kr/(1+kr*B45))*(H44+F44*B45))/(1+(ke+kd/(1+kr*B45))*B45)</f>
        <v>183.26106034076278</v>
      </c>
      <c r="F45" s="2">
        <f t="shared" si="2"/>
        <v>145.17105692025967</v>
      </c>
      <c r="G45" s="2">
        <f t="shared" si="3"/>
        <v>394.76505378832815</v>
      </c>
      <c r="H45" s="2">
        <f t="shared" si="4"/>
        <v>127.34964595071597</v>
      </c>
    </row>
    <row r="46" spans="1:8" s="2" customFormat="1" x14ac:dyDescent="0.2">
      <c r="A46" s="1">
        <v>1.9</v>
      </c>
      <c r="B46" s="2">
        <f t="shared" ref="B46:B77" si="5">(A46-A45)/2</f>
        <v>4.9999999999999933E-2</v>
      </c>
      <c r="C46" s="2">
        <f t="shared" si="1"/>
        <v>0.48881461407191718</v>
      </c>
      <c r="E46" s="7">
        <f>(ED_V1*C46-(ke+kd/(1+kr*B46))*(G45+E45*B46)+(kr/(1+kr*B46))*(H45+F45*B46))/(1+(ke+kd/(1+kr*B46))*B46)</f>
        <v>172.9682952483455</v>
      </c>
      <c r="F46" s="2">
        <f t="shared" ref="F46:F77" si="6">(kd*G46-kr*(H45+F45*B46))/(1+kr*B46)</f>
        <v>150.81571019645824</v>
      </c>
      <c r="G46" s="2">
        <f t="shared" ref="G46:G74" si="7">G45+0.5*(E46+E45)*(A46-A45)</f>
        <v>412.57652156778352</v>
      </c>
      <c r="H46" s="2">
        <f t="shared" ref="H46:H74" si="8">H45+0.5*(F46+F45)*(A46-A45)</f>
        <v>142.14898430655185</v>
      </c>
    </row>
    <row r="47" spans="1:8" s="2" customFormat="1" x14ac:dyDescent="0.2">
      <c r="A47" s="1">
        <v>2</v>
      </c>
      <c r="B47" s="2">
        <f t="shared" si="5"/>
        <v>5.0000000000000044E-2</v>
      </c>
      <c r="C47" s="2">
        <f t="shared" si="1"/>
        <v>0.49084218055563289</v>
      </c>
      <c r="E47" s="7">
        <f>(ED_V1*C47-(ke+kd/(1+kr*B47))*(G46+E46*B47)+(kr/(1+kr*B47))*(H46+F46*B47))/(1+(ke+kd/(1+kr*B47))*B47)</f>
        <v>163.08771361901009</v>
      </c>
      <c r="F47" s="2">
        <f t="shared" si="6"/>
        <v>156.00273813216225</v>
      </c>
      <c r="G47" s="2">
        <f t="shared" si="7"/>
        <v>429.37932201115132</v>
      </c>
      <c r="H47" s="2">
        <f t="shared" si="8"/>
        <v>157.48990672298288</v>
      </c>
    </row>
    <row r="48" spans="1:8" s="2" customFormat="1" x14ac:dyDescent="0.2">
      <c r="A48" s="1">
        <v>2.2000000000000002</v>
      </c>
      <c r="B48" s="2">
        <f t="shared" si="5"/>
        <v>0.10000000000000009</v>
      </c>
      <c r="C48" s="2">
        <f t="shared" si="1"/>
        <v>0.49386133004846577</v>
      </c>
      <c r="E48" s="7">
        <f>(ED_V1*C48-(ke+kd/(1+kr*B48))*(G47+E47*B48)+(kr/(1+kr*B48))*(H47+F47*B48))/(1+(ke+kd/(1+kr*B48))*B48)</f>
        <v>144.69528093418586</v>
      </c>
      <c r="F48" s="2">
        <f t="shared" si="6"/>
        <v>165.10300052769153</v>
      </c>
      <c r="G48" s="2">
        <f t="shared" si="7"/>
        <v>460.15762146647091</v>
      </c>
      <c r="H48" s="2">
        <f t="shared" si="8"/>
        <v>189.60048058896828</v>
      </c>
    </row>
    <row r="49" spans="1:8" s="2" customFormat="1" x14ac:dyDescent="0.2">
      <c r="A49" s="1">
        <v>2.4</v>
      </c>
      <c r="B49" s="2">
        <f t="shared" si="5"/>
        <v>9.9999999999999867E-2</v>
      </c>
      <c r="C49" s="2">
        <f t="shared" si="1"/>
        <v>0.49588512647548999</v>
      </c>
      <c r="E49" s="7">
        <f>(ED_V1*C49-(ke+kd/(1+kr*B49))*(G48+E48*B49)+(kr/(1+kr*B49))*(H48+F48*B49))/(1+(ke+kd/(1+kr*B49))*B49)</f>
        <v>128.26011331462539</v>
      </c>
      <c r="F49" s="2">
        <f t="shared" si="6"/>
        <v>172.64374880432382</v>
      </c>
      <c r="G49" s="2">
        <f t="shared" si="7"/>
        <v>487.45316089135201</v>
      </c>
      <c r="H49" s="2">
        <f t="shared" si="8"/>
        <v>223.37515552216979</v>
      </c>
    </row>
    <row r="50" spans="1:8" s="2" customFormat="1" x14ac:dyDescent="0.2">
      <c r="A50" s="1">
        <v>2.6</v>
      </c>
      <c r="B50" s="2">
        <f t="shared" si="5"/>
        <v>0.10000000000000009</v>
      </c>
      <c r="C50" s="2">
        <f t="shared" si="1"/>
        <v>0.49724171778961962</v>
      </c>
      <c r="E50" s="7">
        <f>(ED_V1*C50-(ke+kd/(1+kr*B50))*(G49+E49*B50)+(kr/(1+kr*B50))*(H49+F49*B50))/(1+(ke+kd/(1+kr*B50))*B50)</f>
        <v>113.76892290960477</v>
      </c>
      <c r="F50" s="2">
        <f t="shared" si="6"/>
        <v>178.81036907450473</v>
      </c>
      <c r="G50" s="2">
        <f t="shared" si="7"/>
        <v>511.65606451377505</v>
      </c>
      <c r="H50" s="2">
        <f t="shared" si="8"/>
        <v>258.52056731005268</v>
      </c>
    </row>
    <row r="51" spans="1:8" s="2" customFormat="1" x14ac:dyDescent="0.2">
      <c r="A51" s="1">
        <v>2.8</v>
      </c>
      <c r="B51" s="2">
        <f t="shared" si="5"/>
        <v>9.9999999999999867E-2</v>
      </c>
      <c r="C51" s="2">
        <f t="shared" si="1"/>
        <v>0.49815106814175852</v>
      </c>
      <c r="E51" s="7">
        <f>(ED_V1*C51-(ke+kd/(1+kr*B51))*(G50+E50*B51)+(kr/(1+kr*B51))*(H50+F50*B51))/(1+(ke+kd/(1+kr*B51))*B51)</f>
        <v>101.1135748110043</v>
      </c>
      <c r="F51" s="2">
        <f t="shared" si="6"/>
        <v>183.77976761641983</v>
      </c>
      <c r="G51" s="2">
        <f t="shared" si="7"/>
        <v>533.14431428583589</v>
      </c>
      <c r="H51" s="2">
        <f t="shared" si="8"/>
        <v>294.77958097914507</v>
      </c>
    </row>
    <row r="52" spans="1:8" s="2" customFormat="1" x14ac:dyDescent="0.2">
      <c r="A52" s="1">
        <v>3</v>
      </c>
      <c r="B52" s="2">
        <f t="shared" si="5"/>
        <v>0.10000000000000009</v>
      </c>
      <c r="C52" s="2">
        <f t="shared" si="1"/>
        <v>0.49876062391166681</v>
      </c>
      <c r="E52" s="7">
        <f>(ED_V1*C52-(ke+kd/(1+kr*B52))*(G51+E51*B52)+(kr/(1+kr*B52))*(H51+F51*B52))/(1+(ke+kd/(1+kr*B52))*B52)</f>
        <v>90.137954717759882</v>
      </c>
      <c r="F52" s="2">
        <f t="shared" si="6"/>
        <v>187.71488229842203</v>
      </c>
      <c r="G52" s="2">
        <f t="shared" si="7"/>
        <v>552.26946723871231</v>
      </c>
      <c r="H52" s="2">
        <f t="shared" si="8"/>
        <v>331.92904597062926</v>
      </c>
    </row>
    <row r="53" spans="1:8" s="2" customFormat="1" x14ac:dyDescent="0.2">
      <c r="A53" s="1">
        <v>3.2</v>
      </c>
      <c r="B53" s="2">
        <f t="shared" si="5"/>
        <v>0.10000000000000009</v>
      </c>
      <c r="C53" s="2">
        <f t="shared" si="1"/>
        <v>0.49916922136341302</v>
      </c>
      <c r="E53" s="7">
        <f>(ED_V1*C53-(ke+kd/(1+kr*B53))*(G52+E52*B53)+(kr/(1+kr*B53))*(H52+F52*B53))/(1+(ke+kd/(1+kr*B53))*B53)</f>
        <v>80.666933031788062</v>
      </c>
      <c r="F53" s="2">
        <f t="shared" si="6"/>
        <v>190.76230592615812</v>
      </c>
      <c r="G53" s="2">
        <f t="shared" si="7"/>
        <v>569.34995601366711</v>
      </c>
      <c r="H53" s="2">
        <f t="shared" si="8"/>
        <v>369.7767647930873</v>
      </c>
    </row>
    <row r="54" spans="1:8" s="2" customFormat="1" x14ac:dyDescent="0.2">
      <c r="A54" s="1">
        <v>3.4</v>
      </c>
      <c r="B54" s="2">
        <f t="shared" si="5"/>
        <v>9.9999999999999867E-2</v>
      </c>
      <c r="C54" s="2">
        <f t="shared" si="1"/>
        <v>0.49944311242607758</v>
      </c>
      <c r="E54" s="7">
        <f>(ED_V1*C54-(ke+kd/(1+kr*B54))*(G53+E53*B54)+(kr/(1+kr*B54))*(H53+F53*B54))/(1+(ke+kd/(1+kr*B54))*B54)</f>
        <v>72.523713351214724</v>
      </c>
      <c r="F54" s="2">
        <f t="shared" si="6"/>
        <v>193.05179081407587</v>
      </c>
      <c r="G54" s="2">
        <f t="shared" si="7"/>
        <v>584.66902065196734</v>
      </c>
      <c r="H54" s="2">
        <f t="shared" si="8"/>
        <v>408.15817446711065</v>
      </c>
    </row>
    <row r="55" spans="1:8" s="2" customFormat="1" x14ac:dyDescent="0.2">
      <c r="A55" s="1">
        <v>3.6</v>
      </c>
      <c r="B55" s="2">
        <f t="shared" si="5"/>
        <v>0.10000000000000009</v>
      </c>
      <c r="C55" s="2">
        <f t="shared" si="1"/>
        <v>0.49962670709581164</v>
      </c>
      <c r="E55" s="7">
        <f>(ED_V1*C55-(ke+kd/(1+kr*B55))*(G54+E54*B55)+(kr/(1+kr*B55))*(H54+F54*B55))/(1+(ke+kd/(1+kr*B55))*B55)</f>
        <v>65.539719702863337</v>
      </c>
      <c r="F55" s="2">
        <f t="shared" si="6"/>
        <v>194.69684180999829</v>
      </c>
      <c r="G55" s="2">
        <f t="shared" si="7"/>
        <v>598.47536395737518</v>
      </c>
      <c r="H55" s="2">
        <f t="shared" si="8"/>
        <v>446.93303772951811</v>
      </c>
    </row>
    <row r="56" spans="1:8" s="2" customFormat="1" x14ac:dyDescent="0.2">
      <c r="A56" s="1">
        <v>3.8</v>
      </c>
      <c r="B56" s="2">
        <f t="shared" si="5"/>
        <v>9.9999999999999867E-2</v>
      </c>
      <c r="C56" s="2">
        <f t="shared" si="1"/>
        <v>0.49974977428327971</v>
      </c>
      <c r="E56" s="7">
        <f>(ED_V1*C56-(ke+kd/(1+kr*B56))*(G55+E55*B56)+(kr/(1+kr*B56))*(H55+F55*B56))/(1+(ke+kd/(1+kr*B56))*B56)</f>
        <v>59.55975617326159</v>
      </c>
      <c r="F56" s="2">
        <f t="shared" si="6"/>
        <v>195.79589349202305</v>
      </c>
      <c r="G56" s="2">
        <f t="shared" si="7"/>
        <v>610.98531154498767</v>
      </c>
      <c r="H56" s="2">
        <f t="shared" si="8"/>
        <v>485.98231125972018</v>
      </c>
    </row>
    <row r="57" spans="1:8" s="2" customFormat="1" x14ac:dyDescent="0.2">
      <c r="A57" s="1">
        <v>4</v>
      </c>
      <c r="B57" s="2">
        <f t="shared" si="5"/>
        <v>0.10000000000000009</v>
      </c>
      <c r="C57" s="2">
        <f t="shared" si="1"/>
        <v>0.49983226868604874</v>
      </c>
      <c r="E57" s="7">
        <f>(ED_V1*C57-(ke+kd/(1+kr*B57))*(G56+E56*B57)+(kr/(1+kr*B57))*(H56+F56*B57))/(1+(ke+kd/(1+kr*B57))*B57)</f>
        <v>54.444228315573284</v>
      </c>
      <c r="F57" s="2">
        <f t="shared" si="6"/>
        <v>196.43375637292698</v>
      </c>
      <c r="G57" s="2">
        <f t="shared" si="7"/>
        <v>622.38570999387116</v>
      </c>
      <c r="H57" s="2">
        <f t="shared" si="8"/>
        <v>525.20527624621525</v>
      </c>
    </row>
    <row r="58" spans="1:8" s="2" customFormat="1" x14ac:dyDescent="0.2">
      <c r="A58" s="1">
        <v>4.5</v>
      </c>
      <c r="B58" s="2">
        <f t="shared" si="5"/>
        <v>0.25</v>
      </c>
      <c r="C58" s="2">
        <f t="shared" si="1"/>
        <v>0.49993829509795668</v>
      </c>
      <c r="E58" s="7">
        <f>(ED_V1*C58-(ke+kd/(1+kr*B58))*(G57+E57*B58)+(kr/(1+kr*B58))*(H57+F57*B58))/(1+(ke+kd/(1+kr*B58))*B58)</f>
        <v>44.570869800742209</v>
      </c>
      <c r="F58" s="2">
        <f t="shared" si="6"/>
        <v>196.51163148803454</v>
      </c>
      <c r="G58" s="2">
        <f t="shared" si="7"/>
        <v>647.13948452295006</v>
      </c>
      <c r="H58" s="2">
        <f t="shared" si="8"/>
        <v>623.44162321145564</v>
      </c>
    </row>
    <row r="59" spans="1:8" s="2" customFormat="1" x14ac:dyDescent="0.2">
      <c r="A59" s="1">
        <v>5</v>
      </c>
      <c r="B59" s="2">
        <f t="shared" si="5"/>
        <v>0.25</v>
      </c>
      <c r="C59" s="2">
        <f t="shared" si="1"/>
        <v>0.49997730003511875</v>
      </c>
      <c r="E59" s="7">
        <f>(ED_V1*C59-(ke+kd/(1+kr*B59))*(G58+E58*B59)+(kr/(1+kr*B59))*(H58+F58*B59))/(1+(ke+kd/(1+kr*B59))*B59)</f>
        <v>37.902323459147304</v>
      </c>
      <c r="F59" s="2">
        <f t="shared" si="6"/>
        <v>194.97186344080245</v>
      </c>
      <c r="G59" s="2">
        <f t="shared" si="7"/>
        <v>667.75778283792238</v>
      </c>
      <c r="H59" s="2">
        <f t="shared" si="8"/>
        <v>721.31249694366488</v>
      </c>
    </row>
    <row r="60" spans="1:8" s="2" customFormat="1" x14ac:dyDescent="0.2">
      <c r="A60" s="1">
        <v>5.5</v>
      </c>
      <c r="B60" s="2">
        <f t="shared" si="5"/>
        <v>0.25</v>
      </c>
      <c r="C60" s="2">
        <f t="shared" si="1"/>
        <v>0.49999164914960487</v>
      </c>
      <c r="E60" s="7">
        <f>(ED_V1*C60-(ke+kd/(1+kr*B60))*(G59+E59*B60)+(kr/(1+kr*B60))*(H59+F59*B60))/(1+(ke+kd/(1+kr*B60))*B60)</f>
        <v>33.350681922229846</v>
      </c>
      <c r="F60" s="2">
        <f t="shared" si="6"/>
        <v>192.41255355406838</v>
      </c>
      <c r="G60" s="2">
        <f t="shared" si="7"/>
        <v>685.57103418326665</v>
      </c>
      <c r="H60" s="2">
        <f t="shared" si="8"/>
        <v>818.15860119238255</v>
      </c>
    </row>
    <row r="61" spans="1:8" s="2" customFormat="1" x14ac:dyDescent="0.2">
      <c r="A61" s="1">
        <v>6</v>
      </c>
      <c r="B61" s="2">
        <f t="shared" si="5"/>
        <v>0.25</v>
      </c>
      <c r="C61" s="2">
        <f t="shared" si="1"/>
        <v>0.49999692789382333</v>
      </c>
      <c r="E61" s="7">
        <f>(ED_V1*C61-(ke+kd/(1+kr*B61))*(G60+E60*B61)+(kr/(1+kr*B61))*(H60+F60*B61))/(1+(ke+kd/(1+kr*B61))*B61)</f>
        <v>30.188981076628387</v>
      </c>
      <c r="F61" s="2">
        <f t="shared" si="6"/>
        <v>189.22556684400246</v>
      </c>
      <c r="G61" s="2">
        <f t="shared" si="7"/>
        <v>701.45594993298118</v>
      </c>
      <c r="H61" s="2">
        <f t="shared" si="8"/>
        <v>913.56813129190027</v>
      </c>
    </row>
    <row r="62" spans="1:8" s="2" customFormat="1" x14ac:dyDescent="0.2">
      <c r="A62" s="1">
        <v>6.5</v>
      </c>
      <c r="B62" s="2">
        <f t="shared" si="5"/>
        <v>0.25</v>
      </c>
      <c r="C62" s="2">
        <f t="shared" si="1"/>
        <v>0.49999886983529651</v>
      </c>
      <c r="E62" s="7">
        <f>(ED_V1*C62-(ke+kd/(1+kr*B62))*(G61+E61*B62)+(kr/(1+kr*B62))*(H61+F61*B62))/(1+(ke+kd/(1+kr*B62))*B62)</f>
        <v>27.937845839296898</v>
      </c>
      <c r="F62" s="2">
        <f t="shared" si="6"/>
        <v>185.66596133121459</v>
      </c>
      <c r="G62" s="2">
        <f t="shared" si="7"/>
        <v>715.98765666196255</v>
      </c>
      <c r="H62" s="2">
        <f t="shared" si="8"/>
        <v>1007.2910133357045</v>
      </c>
    </row>
    <row r="63" spans="1:8" s="2" customFormat="1" x14ac:dyDescent="0.2">
      <c r="A63" s="1">
        <v>7</v>
      </c>
      <c r="B63" s="2">
        <f t="shared" si="5"/>
        <v>0.25</v>
      </c>
      <c r="C63" s="2">
        <f t="shared" si="1"/>
        <v>0.49999958423564045</v>
      </c>
      <c r="E63" s="7">
        <f>(ED_V1*C63-(ke+kd/(1+kr*B63))*(G62+E62*B63)+(kr/(1+kr*B63))*(H62+F62*B63))/(1+(ke+kd/(1+kr*B63))*B63)</f>
        <v>26.283428537462303</v>
      </c>
      <c r="F63" s="2">
        <f t="shared" si="6"/>
        <v>181.89896559571719</v>
      </c>
      <c r="G63" s="2">
        <f t="shared" si="7"/>
        <v>729.54297525615232</v>
      </c>
      <c r="H63" s="2">
        <f t="shared" si="8"/>
        <v>1099.1822450674374</v>
      </c>
    </row>
    <row r="64" spans="1:8" s="2" customFormat="1" x14ac:dyDescent="0.2">
      <c r="A64" s="1">
        <v>8</v>
      </c>
      <c r="B64" s="2">
        <f t="shared" si="5"/>
        <v>0.5</v>
      </c>
      <c r="C64" s="2">
        <f t="shared" si="1"/>
        <v>0.49999994373241263</v>
      </c>
      <c r="E64" s="7">
        <f>(ED_V1*C64-(ke+kd/(1+kr*B64))*(G63+E63*B64)+(kr/(1+kr*B64))*(H63+F63*B64))/(1+(ke+kd/(1+kr*B64))*B64)</f>
        <v>23.980594722711235</v>
      </c>
      <c r="F64" s="2">
        <f t="shared" si="6"/>
        <v>174.14935425520579</v>
      </c>
      <c r="G64" s="2">
        <f t="shared" si="7"/>
        <v>754.67498688623914</v>
      </c>
      <c r="H64" s="2">
        <f t="shared" si="8"/>
        <v>1277.206404992899</v>
      </c>
    </row>
    <row r="65" spans="1:8" s="2" customFormat="1" x14ac:dyDescent="0.2">
      <c r="A65" s="1">
        <v>9</v>
      </c>
      <c r="B65" s="2">
        <f t="shared" si="5"/>
        <v>0.5</v>
      </c>
      <c r="C65" s="2">
        <f t="shared" si="1"/>
        <v>0.49999999238501014</v>
      </c>
      <c r="E65" s="7">
        <f>(ED_V1*C65-(ke+kd/(1+kr*B65))*(G64+E64*B65)+(kr/(1+kr*B65))*(H64+F64*B65))/(1+(ke+kd/(1+kr*B65))*B65)</f>
        <v>22.440114474851487</v>
      </c>
      <c r="F65" s="2">
        <f t="shared" si="6"/>
        <v>166.40574131615048</v>
      </c>
      <c r="G65" s="2">
        <f t="shared" si="7"/>
        <v>777.88534148502049</v>
      </c>
      <c r="H65" s="2">
        <f t="shared" si="8"/>
        <v>1447.4839527785771</v>
      </c>
    </row>
    <row r="66" spans="1:8" s="2" customFormat="1" x14ac:dyDescent="0.2">
      <c r="A66" s="1">
        <v>10</v>
      </c>
      <c r="B66" s="2">
        <f t="shared" si="5"/>
        <v>0.5</v>
      </c>
      <c r="C66" s="2">
        <f t="shared" si="1"/>
        <v>0.49999999896942321</v>
      </c>
      <c r="E66" s="7">
        <f>(ED_V1*C66-(ke+kd/(1+kr*B66))*(G65+E65*B66)+(kr/(1+kr*B66))*(H65+F65*B66))/(1+(ke+kd/(1+kr*B66))*B66)</f>
        <v>21.234420759694309</v>
      </c>
      <c r="F66" s="2">
        <f t="shared" si="6"/>
        <v>158.87653456881156</v>
      </c>
      <c r="G66" s="2">
        <f t="shared" si="7"/>
        <v>799.7226091022934</v>
      </c>
      <c r="H66" s="2">
        <f t="shared" si="8"/>
        <v>1610.1250907210581</v>
      </c>
    </row>
    <row r="67" spans="1:8" s="2" customFormat="1" x14ac:dyDescent="0.2">
      <c r="A67" s="1">
        <v>11</v>
      </c>
      <c r="B67" s="2">
        <f t="shared" si="5"/>
        <v>0.5</v>
      </c>
      <c r="C67" s="2">
        <f t="shared" si="1"/>
        <v>0.49999999986052662</v>
      </c>
      <c r="E67" s="7">
        <f>(ED_V1*C67-(ke+kd/(1+kr*B67))*(G66+E66*B67)+(kr/(1+kr*B67))*(H66+F66*B67))/(1+(ke+kd/(1+kr*B67))*B67)</f>
        <v>20.190194300509646</v>
      </c>
      <c r="F67" s="2">
        <f t="shared" si="6"/>
        <v>151.6358389070588</v>
      </c>
      <c r="G67" s="2">
        <f t="shared" si="7"/>
        <v>820.43491663239536</v>
      </c>
      <c r="H67" s="2">
        <f t="shared" si="8"/>
        <v>1765.3812774589933</v>
      </c>
    </row>
    <row r="68" spans="1:8" s="2" customFormat="1" x14ac:dyDescent="0.2">
      <c r="A68" s="1">
        <v>12</v>
      </c>
      <c r="B68" s="2">
        <f t="shared" si="5"/>
        <v>0.5</v>
      </c>
      <c r="C68" s="2">
        <f t="shared" si="1"/>
        <v>0.49999999998112432</v>
      </c>
      <c r="E68" s="7">
        <f>(ED_V1*C68-(ke+kd/(1+kr*B68))*(G67+E67*B68)+(kr/(1+kr*B68))*(H67+F67*B68))/(1+(ke+kd/(1+kr*B68))*B68)</f>
        <v>19.236512581958674</v>
      </c>
      <c r="F68" s="2">
        <f t="shared" si="6"/>
        <v>144.70417936971384</v>
      </c>
      <c r="G68" s="2">
        <f t="shared" si="7"/>
        <v>840.14827007362953</v>
      </c>
      <c r="H68" s="2">
        <f t="shared" si="8"/>
        <v>1913.5512865973797</v>
      </c>
    </row>
    <row r="69" spans="1:8" s="2" customFormat="1" x14ac:dyDescent="0.2">
      <c r="A69" s="1">
        <v>13</v>
      </c>
      <c r="B69" s="2">
        <f t="shared" si="5"/>
        <v>0.5</v>
      </c>
      <c r="C69" s="2">
        <f t="shared" si="1"/>
        <v>0.49999999999744543</v>
      </c>
      <c r="E69" s="7">
        <f>(ED_V1*C69-(ke+kd/(1+kr*B69))*(G68+E68*B69)+(kr/(1+kr*B69))*(H68+F68*B69))/(1+(ke+kd/(1+kr*B69))*B69)</f>
        <v>18.343689045590434</v>
      </c>
      <c r="F69" s="2">
        <f t="shared" si="6"/>
        <v>138.0809625968933</v>
      </c>
      <c r="G69" s="2">
        <f t="shared" si="7"/>
        <v>858.93837088740406</v>
      </c>
      <c r="H69" s="2">
        <f t="shared" si="8"/>
        <v>2054.9438575806835</v>
      </c>
    </row>
    <row r="70" spans="1:8" s="2" customFormat="1" x14ac:dyDescent="0.2">
      <c r="A70" s="1">
        <v>14</v>
      </c>
      <c r="B70" s="2">
        <f t="shared" si="5"/>
        <v>0.5</v>
      </c>
      <c r="C70" s="2">
        <f t="shared" si="1"/>
        <v>0.49999999999965428</v>
      </c>
      <c r="E70" s="7">
        <f>(ED_V1*C70-(ke+kd/(1+kr*B70))*(G69+E69*B70)+(kr/(1+kr*B70))*(H69+F69*B70))/(1+(ke+kd/(1+kr*B70))*B70)</f>
        <v>17.498669350127756</v>
      </c>
      <c r="F70" s="2">
        <f t="shared" si="6"/>
        <v>131.75751061542118</v>
      </c>
      <c r="G70" s="2">
        <f t="shared" si="7"/>
        <v>876.85955008526321</v>
      </c>
      <c r="H70" s="2">
        <f t="shared" si="8"/>
        <v>2189.8630941868405</v>
      </c>
    </row>
    <row r="71" spans="1:8" s="2" customFormat="1" x14ac:dyDescent="0.2">
      <c r="A71" s="1">
        <v>15</v>
      </c>
      <c r="B71" s="2">
        <f t="shared" si="5"/>
        <v>0.5</v>
      </c>
      <c r="C71" s="2">
        <f t="shared" si="1"/>
        <v>0.4999999999999532</v>
      </c>
      <c r="E71" s="7">
        <f>(ED_V1*C71-(ke+kd/(1+kr*B71))*(G70+E70*B71)+(kr/(1+kr*B71))*(H70+F70*B71))/(1+(ke+kd/(1+kr*B71))*B71)</f>
        <v>16.695136606806638</v>
      </c>
      <c r="F71" s="2">
        <f t="shared" si="6"/>
        <v>125.72228216765433</v>
      </c>
      <c r="G71" s="2">
        <f t="shared" si="7"/>
        <v>893.95645306373035</v>
      </c>
      <c r="H71" s="2">
        <f t="shared" si="8"/>
        <v>2318.602990578378</v>
      </c>
    </row>
    <row r="72" spans="1:8" s="2" customFormat="1" x14ac:dyDescent="0.2">
      <c r="A72" s="1">
        <v>16</v>
      </c>
      <c r="B72" s="2">
        <f t="shared" si="5"/>
        <v>0.5</v>
      </c>
      <c r="C72" s="2">
        <f t="shared" si="1"/>
        <v>0.49999999999999367</v>
      </c>
      <c r="E72" s="7">
        <f>(ED_V1*C72-(ke+kd/(1+kr*B72))*(G71+E71*B72)+(kr/(1+kr*B72))*(H71+F71*B72))/(1+(ke+kd/(1+kr*B72))*B72)</f>
        <v>15.929531263811146</v>
      </c>
      <c r="F72" s="2">
        <f t="shared" si="6"/>
        <v>119.96295393656685</v>
      </c>
      <c r="G72" s="2">
        <f t="shared" si="7"/>
        <v>910.26878699903921</v>
      </c>
      <c r="H72" s="2">
        <f t="shared" si="8"/>
        <v>2441.4456086304886</v>
      </c>
    </row>
    <row r="73" spans="1:8" s="2" customFormat="1" x14ac:dyDescent="0.2">
      <c r="A73" s="1">
        <v>20</v>
      </c>
      <c r="B73" s="2">
        <f t="shared" si="5"/>
        <v>2</v>
      </c>
      <c r="C73" s="2">
        <f t="shared" si="1"/>
        <v>0.5</v>
      </c>
      <c r="E73" s="7">
        <f>(ED_V1*C73-(ke+kd/(1+kr*B73))*(G72+E72*B73)+(kr/(1+kr*B73))*(H72+F72*B73))/(1+(ke+kd/(1+kr*B73))*B73)</f>
        <v>13.197514887466248</v>
      </c>
      <c r="F73" s="2">
        <f t="shared" si="6"/>
        <v>99.393333391896164</v>
      </c>
      <c r="G73" s="2">
        <f t="shared" si="7"/>
        <v>968.522879301594</v>
      </c>
      <c r="H73" s="2">
        <f t="shared" si="8"/>
        <v>2880.1581832874144</v>
      </c>
    </row>
    <row r="74" spans="1:8" s="2" customFormat="1" x14ac:dyDescent="0.2">
      <c r="A74" s="1">
        <v>24</v>
      </c>
      <c r="B74" s="2">
        <f t="shared" si="5"/>
        <v>2</v>
      </c>
      <c r="C74" s="2">
        <f t="shared" si="1"/>
        <v>0.5</v>
      </c>
      <c r="E74" s="7">
        <f>(ED_V1*C74-(ke+kd/(1+kr*B74))*(G73+E73*B74)+(kr/(1+kr*B74))*(H73+F73*B74))/(1+(ke+kd/(1+kr*B74))*B74)</f>
        <v>10.934704398573443</v>
      </c>
      <c r="F74" s="2">
        <f t="shared" si="6"/>
        <v>82.350368451957223</v>
      </c>
      <c r="G74" s="2">
        <f t="shared" si="7"/>
        <v>1016.7873178736734</v>
      </c>
      <c r="H74" s="2">
        <f t="shared" si="8"/>
        <v>3243.6455869751212</v>
      </c>
    </row>
    <row r="75" spans="1:8" s="2" customFormat="1" x14ac:dyDescent="0.2">
      <c r="A75" s="1"/>
    </row>
    <row r="76" spans="1:8" s="2" customFormat="1" x14ac:dyDescent="0.2">
      <c r="A76" s="1"/>
    </row>
    <row r="77" spans="1:8" s="2" customFormat="1" x14ac:dyDescent="0.2">
      <c r="A77" s="1"/>
    </row>
    <row r="78" spans="1:8" s="2" customFormat="1" x14ac:dyDescent="0.2">
      <c r="A78" s="1"/>
    </row>
    <row r="79" spans="1:8" s="2" customFormat="1" x14ac:dyDescent="0.2">
      <c r="A79" s="1"/>
    </row>
    <row r="80" spans="1:8" s="2" customFormat="1" x14ac:dyDescent="0.2">
      <c r="A80" s="1"/>
    </row>
    <row r="81" spans="1:1" s="2" customFormat="1" x14ac:dyDescent="0.2">
      <c r="A81" s="1"/>
    </row>
    <row r="82" spans="1:1" s="2" customFormat="1" x14ac:dyDescent="0.2">
      <c r="A82" s="1"/>
    </row>
    <row r="83" spans="1:1" s="2" customFormat="1" x14ac:dyDescent="0.2">
      <c r="A83" s="1"/>
    </row>
    <row r="84" spans="1:1" s="2" customFormat="1" x14ac:dyDescent="0.2">
      <c r="A84" s="1"/>
    </row>
    <row r="85" spans="1:1" s="2" customFormat="1" x14ac:dyDescent="0.2">
      <c r="A85" s="1"/>
    </row>
    <row r="86" spans="1:1" s="2" customFormat="1" x14ac:dyDescent="0.2">
      <c r="A86" s="1"/>
    </row>
    <row r="87" spans="1:1" s="2" customFormat="1" x14ac:dyDescent="0.2">
      <c r="A87" s="1"/>
    </row>
    <row r="88" spans="1:1" s="2" customFormat="1" x14ac:dyDescent="0.2">
      <c r="A88" s="1"/>
    </row>
    <row r="89" spans="1:1" s="2" customFormat="1" x14ac:dyDescent="0.2">
      <c r="A89" s="1"/>
    </row>
    <row r="90" spans="1:1" s="2" customFormat="1" x14ac:dyDescent="0.2">
      <c r="A90" s="1"/>
    </row>
    <row r="91" spans="1:1" s="2" customFormat="1" x14ac:dyDescent="0.2">
      <c r="A91" s="1"/>
    </row>
    <row r="92" spans="1:1" s="2" customFormat="1" x14ac:dyDescent="0.2">
      <c r="A92" s="1"/>
    </row>
    <row r="93" spans="1:1" s="2" customFormat="1" x14ac:dyDescent="0.2">
      <c r="A93" s="1"/>
    </row>
    <row r="94" spans="1:1" s="2" customFormat="1" x14ac:dyDescent="0.2">
      <c r="A94" s="1"/>
    </row>
    <row r="95" spans="1:1" s="2" customFormat="1" x14ac:dyDescent="0.2">
      <c r="A95" s="1"/>
    </row>
    <row r="96" spans="1:1" s="2" customFormat="1" x14ac:dyDescent="0.2">
      <c r="A96" s="1"/>
    </row>
    <row r="97" spans="1:1" s="2" customFormat="1" x14ac:dyDescent="0.2">
      <c r="A97" s="1"/>
    </row>
    <row r="98" spans="1:1" s="2" customFormat="1" x14ac:dyDescent="0.2">
      <c r="A98" s="1"/>
    </row>
    <row r="99" spans="1:1" s="2" customFormat="1" x14ac:dyDescent="0.2">
      <c r="A99" s="1"/>
    </row>
    <row r="100" spans="1:1" s="2" customFormat="1" x14ac:dyDescent="0.2">
      <c r="A100" s="1"/>
    </row>
    <row r="101" spans="1:1" s="2" customFormat="1" x14ac:dyDescent="0.2">
      <c r="A101" s="1"/>
    </row>
    <row r="102" spans="1:1" s="2" customFormat="1" x14ac:dyDescent="0.2">
      <c r="A102" s="1"/>
    </row>
    <row r="103" spans="1:1" s="2" customFormat="1" x14ac:dyDescent="0.2">
      <c r="A103" s="1"/>
    </row>
    <row r="104" spans="1:1" s="2" customFormat="1" x14ac:dyDescent="0.2">
      <c r="A104" s="1"/>
    </row>
    <row r="105" spans="1:1" s="2" customFormat="1" x14ac:dyDescent="0.2">
      <c r="A105" s="1"/>
    </row>
    <row r="106" spans="1:1" s="2" customFormat="1" x14ac:dyDescent="0.2">
      <c r="A106" s="1"/>
    </row>
    <row r="107" spans="1:1" s="2" customFormat="1" x14ac:dyDescent="0.2">
      <c r="A107" s="1"/>
    </row>
    <row r="108" spans="1:1" s="2" customFormat="1" x14ac:dyDescent="0.2">
      <c r="A108" s="1"/>
    </row>
    <row r="109" spans="1:1" s="2" customFormat="1" x14ac:dyDescent="0.2">
      <c r="A109" s="1"/>
    </row>
    <row r="110" spans="1:1" s="2" customFormat="1" x14ac:dyDescent="0.2">
      <c r="A110" s="1"/>
    </row>
    <row r="111" spans="1:1" s="2" customFormat="1" x14ac:dyDescent="0.2">
      <c r="A111" s="1"/>
    </row>
    <row r="112" spans="1:1" s="2" customFormat="1" x14ac:dyDescent="0.2">
      <c r="A112" s="1"/>
    </row>
    <row r="113" spans="1:1" s="2" customFormat="1" x14ac:dyDescent="0.2">
      <c r="A113" s="1"/>
    </row>
    <row r="114" spans="1:1" s="2" customFormat="1" x14ac:dyDescent="0.2">
      <c r="A114" s="1"/>
    </row>
    <row r="115" spans="1:1" s="2" customFormat="1" x14ac:dyDescent="0.2">
      <c r="A115" s="1"/>
    </row>
    <row r="116" spans="1:1" s="2" customFormat="1" x14ac:dyDescent="0.2">
      <c r="A116" s="1"/>
    </row>
    <row r="117" spans="1:1" s="2" customFormat="1" x14ac:dyDescent="0.2">
      <c r="A117" s="1"/>
    </row>
    <row r="118" spans="1:1" s="2" customFormat="1" x14ac:dyDescent="0.2">
      <c r="A118" s="1"/>
    </row>
    <row r="119" spans="1:1" s="2" customFormat="1" x14ac:dyDescent="0.2">
      <c r="A119" s="1"/>
    </row>
    <row r="120" spans="1:1" s="2" customFormat="1" x14ac:dyDescent="0.2">
      <c r="A120" s="1"/>
    </row>
    <row r="121" spans="1:1" s="2" customFormat="1" x14ac:dyDescent="0.2">
      <c r="A121" s="1"/>
    </row>
    <row r="122" spans="1:1" s="2" customFormat="1" x14ac:dyDescent="0.2">
      <c r="A122" s="1"/>
    </row>
    <row r="123" spans="1:1" s="2" customFormat="1" x14ac:dyDescent="0.2">
      <c r="A123" s="1"/>
    </row>
    <row r="124" spans="1:1" s="2" customFormat="1" x14ac:dyDescent="0.2">
      <c r="A124" s="1"/>
    </row>
    <row r="125" spans="1:1" s="2" customFormat="1" x14ac:dyDescent="0.2">
      <c r="A125" s="1"/>
    </row>
    <row r="126" spans="1:1" s="2" customFormat="1" x14ac:dyDescent="0.2">
      <c r="A126" s="1"/>
    </row>
    <row r="127" spans="1:1" s="2" customFormat="1" x14ac:dyDescent="0.2">
      <c r="A127" s="1"/>
    </row>
    <row r="128" spans="1:1" s="2" customFormat="1" x14ac:dyDescent="0.2">
      <c r="A128" s="1"/>
    </row>
    <row r="129" spans="1:1" s="2" customFormat="1" x14ac:dyDescent="0.2">
      <c r="A129" s="1"/>
    </row>
    <row r="130" spans="1:1" s="2" customFormat="1" x14ac:dyDescent="0.2">
      <c r="A130" s="1"/>
    </row>
    <row r="131" spans="1:1" s="2" customFormat="1" x14ac:dyDescent="0.2">
      <c r="A131" s="1"/>
    </row>
    <row r="132" spans="1:1" s="2" customFormat="1" x14ac:dyDescent="0.2">
      <c r="A132" s="1"/>
    </row>
    <row r="133" spans="1:1" s="2" customFormat="1" x14ac:dyDescent="0.2">
      <c r="A133" s="1"/>
    </row>
    <row r="134" spans="1:1" s="2" customFormat="1" x14ac:dyDescent="0.2">
      <c r="A134" s="1"/>
    </row>
    <row r="135" spans="1:1" s="2" customFormat="1" x14ac:dyDescent="0.2">
      <c r="A135" s="1"/>
    </row>
    <row r="136" spans="1:1" s="2" customFormat="1" x14ac:dyDescent="0.2">
      <c r="A136" s="1"/>
    </row>
    <row r="137" spans="1:1" s="2" customFormat="1" x14ac:dyDescent="0.2">
      <c r="A137" s="1"/>
    </row>
    <row r="138" spans="1:1" s="2" customFormat="1" x14ac:dyDescent="0.2">
      <c r="A138" s="1"/>
    </row>
    <row r="139" spans="1:1" s="2" customFormat="1" x14ac:dyDescent="0.2">
      <c r="A139" s="1"/>
    </row>
    <row r="140" spans="1:1" s="2" customFormat="1" x14ac:dyDescent="0.2">
      <c r="A140" s="1"/>
    </row>
    <row r="141" spans="1:1" s="2" customFormat="1" x14ac:dyDescent="0.2">
      <c r="A141" s="1"/>
    </row>
    <row r="142" spans="1:1" s="2" customFormat="1" x14ac:dyDescent="0.2">
      <c r="A142" s="1"/>
    </row>
    <row r="143" spans="1:1" s="2" customFormat="1" x14ac:dyDescent="0.2">
      <c r="A143" s="1"/>
    </row>
    <row r="144" spans="1:1" s="2" customFormat="1" x14ac:dyDescent="0.2">
      <c r="A144" s="1"/>
    </row>
    <row r="145" spans="1:1" s="2" customFormat="1" x14ac:dyDescent="0.2">
      <c r="A145" s="1"/>
    </row>
    <row r="146" spans="1:1" s="2" customFormat="1" x14ac:dyDescent="0.2">
      <c r="A146" s="1"/>
    </row>
    <row r="147" spans="1:1" s="2" customFormat="1" x14ac:dyDescent="0.2">
      <c r="A147" s="1"/>
    </row>
    <row r="148" spans="1:1" s="2" customFormat="1" x14ac:dyDescent="0.2">
      <c r="A148" s="1"/>
    </row>
    <row r="149" spans="1:1" s="2" customFormat="1" x14ac:dyDescent="0.2">
      <c r="A149" s="1"/>
    </row>
    <row r="150" spans="1:1" s="2" customFormat="1" x14ac:dyDescent="0.2">
      <c r="A150" s="1"/>
    </row>
    <row r="151" spans="1:1" s="2" customFormat="1" x14ac:dyDescent="0.2">
      <c r="A151" s="1"/>
    </row>
    <row r="152" spans="1:1" s="2" customFormat="1" x14ac:dyDescent="0.2">
      <c r="A152" s="1"/>
    </row>
    <row r="153" spans="1:1" s="2" customFormat="1" x14ac:dyDescent="0.2">
      <c r="A153" s="1"/>
    </row>
    <row r="154" spans="1:1" s="2" customFormat="1" x14ac:dyDescent="0.2">
      <c r="A154" s="1"/>
    </row>
    <row r="155" spans="1:1" s="2" customFormat="1" x14ac:dyDescent="0.2">
      <c r="A155" s="1"/>
    </row>
    <row r="156" spans="1:1" s="2" customFormat="1" x14ac:dyDescent="0.2">
      <c r="A156" s="1"/>
    </row>
    <row r="157" spans="1:1" s="2" customFormat="1" x14ac:dyDescent="0.2">
      <c r="A157" s="1"/>
    </row>
    <row r="158" spans="1:1" s="2" customFormat="1" x14ac:dyDescent="0.2">
      <c r="A158" s="1"/>
    </row>
    <row r="159" spans="1:1" s="2" customFormat="1" x14ac:dyDescent="0.2">
      <c r="A159" s="1"/>
    </row>
    <row r="160" spans="1:1" s="2" customFormat="1" x14ac:dyDescent="0.2">
      <c r="A160" s="1"/>
    </row>
    <row r="161" spans="1:1" s="2" customFormat="1" x14ac:dyDescent="0.2">
      <c r="A161" s="1"/>
    </row>
    <row r="162" spans="1:1" s="2" customFormat="1" x14ac:dyDescent="0.2">
      <c r="A162" s="1"/>
    </row>
    <row r="163" spans="1:1" s="2" customFormat="1" x14ac:dyDescent="0.2">
      <c r="A163" s="1"/>
    </row>
    <row r="164" spans="1:1" s="2" customFormat="1" x14ac:dyDescent="0.2">
      <c r="A164" s="1"/>
    </row>
    <row r="165" spans="1:1" s="2" customFormat="1" x14ac:dyDescent="0.2">
      <c r="A165" s="1"/>
    </row>
    <row r="166" spans="1:1" s="2" customFormat="1" x14ac:dyDescent="0.2">
      <c r="A166" s="1"/>
    </row>
    <row r="167" spans="1:1" s="2" customFormat="1" x14ac:dyDescent="0.2">
      <c r="A167" s="1"/>
    </row>
    <row r="168" spans="1:1" s="2" customFormat="1" x14ac:dyDescent="0.2">
      <c r="A168" s="1"/>
    </row>
    <row r="169" spans="1:1" s="2" customFormat="1" x14ac:dyDescent="0.2">
      <c r="A169" s="1"/>
    </row>
    <row r="170" spans="1:1" s="2" customFormat="1" x14ac:dyDescent="0.2">
      <c r="A170" s="1"/>
    </row>
  </sheetData>
  <phoneticPr fontId="3" type="noConversion"/>
  <pageMargins left="0.75" right="0.75" top="1" bottom="1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plasma</vt:lpstr>
      <vt:lpstr>ED_V1</vt:lpstr>
      <vt:lpstr>K1r</vt:lpstr>
      <vt:lpstr>k2r</vt:lpstr>
      <vt:lpstr>k3r</vt:lpstr>
      <vt:lpstr>k4r</vt:lpstr>
      <vt:lpstr>ka</vt:lpstr>
      <vt:lpstr>kd</vt:lpstr>
      <vt:lpstr>ke</vt:lpstr>
      <vt:lpstr>kr</vt:lpstr>
      <vt:lpstr>Vb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PET data</dc:title>
  <dc:creator>Oikonen Vesa</dc:creator>
  <cp:keywords>simulation;TAC</cp:keywords>
  <cp:lastModifiedBy>Vesa Oikonen</cp:lastModifiedBy>
  <dcterms:created xsi:type="dcterms:W3CDTF">2008-09-08T16:56:47Z</dcterms:created>
  <dcterms:modified xsi:type="dcterms:W3CDTF">2017-01-02T14:51:17Z</dcterms:modified>
</cp:coreProperties>
</file>