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100" windowHeight="11385"/>
  </bookViews>
  <sheets>
    <sheet name="plasma" sheetId="1" r:id="rId1"/>
  </sheets>
  <definedNames>
    <definedName name="K1r">plasma!$G$2</definedName>
    <definedName name="k2r">plasma!$G$3</definedName>
    <definedName name="k3r">plasma!$G$4</definedName>
    <definedName name="k4r">plasma!$G$5</definedName>
    <definedName name="Vb">plasma!$G$6</definedName>
  </definedNames>
  <calcPr calcId="145621"/>
</workbook>
</file>

<file path=xl/calcChain.xml><?xml version="1.0" encoding="utf-8"?>
<calcChain xmlns="http://schemas.openxmlformats.org/spreadsheetml/2006/main">
  <c r="I169" i="1" l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D13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H12" i="1"/>
  <c r="F13" i="1" l="1"/>
  <c r="D14" i="1"/>
  <c r="J12" i="1"/>
  <c r="K13" i="1" l="1"/>
  <c r="D15" i="1"/>
  <c r="D16" i="1" l="1"/>
  <c r="G13" i="1"/>
  <c r="D17" i="1" l="1"/>
  <c r="L13" i="1"/>
  <c r="H13" i="1"/>
  <c r="J13" i="1" s="1"/>
  <c r="F14" i="1" l="1"/>
  <c r="D18" i="1"/>
  <c r="D19" i="1" l="1"/>
  <c r="K14" i="1"/>
  <c r="D20" i="1" l="1"/>
  <c r="G14" i="1"/>
  <c r="D21" i="1" l="1"/>
  <c r="L14" i="1"/>
  <c r="H14" i="1"/>
  <c r="J14" i="1" s="1"/>
  <c r="D22" i="1" l="1"/>
  <c r="F15" i="1"/>
  <c r="D23" i="1" l="1"/>
  <c r="K15" i="1"/>
  <c r="D24" i="1" l="1"/>
  <c r="G15" i="1"/>
  <c r="D25" i="1" l="1"/>
  <c r="L15" i="1"/>
  <c r="H15" i="1"/>
  <c r="J15" i="1" s="1"/>
  <c r="D26" i="1" l="1"/>
  <c r="F16" i="1"/>
  <c r="D27" i="1" l="1"/>
  <c r="K16" i="1"/>
  <c r="G16" i="1" l="1"/>
  <c r="D28" i="1"/>
  <c r="D29" i="1" l="1"/>
  <c r="L16" i="1"/>
  <c r="H16" i="1"/>
  <c r="J16" i="1" s="1"/>
  <c r="D30" i="1" l="1"/>
  <c r="F17" i="1"/>
  <c r="D31" i="1" l="1"/>
  <c r="K17" i="1"/>
  <c r="G17" i="1" l="1"/>
  <c r="D32" i="1"/>
  <c r="D33" i="1" l="1"/>
  <c r="L17" i="1"/>
  <c r="H17" i="1"/>
  <c r="J17" i="1" s="1"/>
  <c r="D34" i="1" l="1"/>
  <c r="F18" i="1"/>
  <c r="D35" i="1" l="1"/>
  <c r="K18" i="1"/>
  <c r="D36" i="1" l="1"/>
  <c r="G18" i="1"/>
  <c r="L18" i="1" l="1"/>
  <c r="H18" i="1"/>
  <c r="J18" i="1" s="1"/>
  <c r="D37" i="1"/>
  <c r="D38" i="1" l="1"/>
  <c r="F19" i="1"/>
  <c r="K19" i="1" l="1"/>
  <c r="D39" i="1"/>
  <c r="D40" i="1" l="1"/>
  <c r="G19" i="1"/>
  <c r="D41" i="1" l="1"/>
  <c r="L19" i="1"/>
  <c r="H19" i="1"/>
  <c r="J19" i="1" s="1"/>
  <c r="D42" i="1" l="1"/>
  <c r="F20" i="1"/>
  <c r="D43" i="1" l="1"/>
  <c r="K20" i="1"/>
  <c r="D44" i="1" l="1"/>
  <c r="G20" i="1"/>
  <c r="L20" i="1" l="1"/>
  <c r="H20" i="1"/>
  <c r="J20" i="1" s="1"/>
  <c r="D45" i="1"/>
  <c r="D46" i="1" l="1"/>
  <c r="F21" i="1"/>
  <c r="K21" i="1" l="1"/>
  <c r="D47" i="1"/>
  <c r="D48" i="1" l="1"/>
  <c r="G21" i="1"/>
  <c r="D49" i="1" l="1"/>
  <c r="L21" i="1"/>
  <c r="H21" i="1"/>
  <c r="J21" i="1" s="1"/>
  <c r="D50" i="1" l="1"/>
  <c r="F22" i="1"/>
  <c r="D51" i="1" l="1"/>
  <c r="K22" i="1"/>
  <c r="D52" i="1" l="1"/>
  <c r="G22" i="1"/>
  <c r="L22" i="1" l="1"/>
  <c r="H22" i="1"/>
  <c r="J22" i="1" s="1"/>
  <c r="D53" i="1"/>
  <c r="D54" i="1" l="1"/>
  <c r="F23" i="1"/>
  <c r="K23" i="1" l="1"/>
  <c r="D55" i="1"/>
  <c r="D56" i="1" l="1"/>
  <c r="G23" i="1"/>
  <c r="D57" i="1" l="1"/>
  <c r="L23" i="1"/>
  <c r="H23" i="1"/>
  <c r="J23" i="1" s="1"/>
  <c r="D58" i="1" l="1"/>
  <c r="F24" i="1"/>
  <c r="D59" i="1" l="1"/>
  <c r="K24" i="1"/>
  <c r="D60" i="1" l="1"/>
  <c r="G24" i="1"/>
  <c r="L24" i="1" l="1"/>
  <c r="H24" i="1"/>
  <c r="J24" i="1" s="1"/>
  <c r="D61" i="1"/>
  <c r="D62" i="1" l="1"/>
  <c r="F25" i="1"/>
  <c r="D63" i="1" l="1"/>
  <c r="K25" i="1"/>
  <c r="D64" i="1" l="1"/>
  <c r="G25" i="1"/>
  <c r="D65" i="1" l="1"/>
  <c r="L25" i="1"/>
  <c r="H25" i="1"/>
  <c r="J25" i="1" s="1"/>
  <c r="D66" i="1" l="1"/>
  <c r="F26" i="1"/>
  <c r="D67" i="1" l="1"/>
  <c r="K26" i="1"/>
  <c r="G26" i="1" l="1"/>
  <c r="D68" i="1"/>
  <c r="D69" i="1" l="1"/>
  <c r="L26" i="1"/>
  <c r="H26" i="1"/>
  <c r="J26" i="1" s="1"/>
  <c r="D70" i="1" l="1"/>
  <c r="F27" i="1"/>
  <c r="D71" i="1" l="1"/>
  <c r="K27" i="1"/>
  <c r="D72" i="1" l="1"/>
  <c r="G27" i="1"/>
  <c r="L27" i="1" l="1"/>
  <c r="H27" i="1"/>
  <c r="J27" i="1" s="1"/>
  <c r="D73" i="1"/>
  <c r="D74" i="1" l="1"/>
  <c r="F28" i="1"/>
  <c r="D75" i="1" l="1"/>
  <c r="K28" i="1"/>
  <c r="G28" i="1" l="1"/>
  <c r="D76" i="1"/>
  <c r="D77" i="1" l="1"/>
  <c r="L28" i="1"/>
  <c r="H28" i="1"/>
  <c r="J28" i="1" s="1"/>
  <c r="D78" i="1" l="1"/>
  <c r="F29" i="1"/>
  <c r="D79" i="1" l="1"/>
  <c r="K29" i="1"/>
  <c r="D80" i="1" l="1"/>
  <c r="G29" i="1"/>
  <c r="L29" i="1" l="1"/>
  <c r="H29" i="1"/>
  <c r="J29" i="1" s="1"/>
  <c r="D81" i="1"/>
  <c r="D82" i="1" l="1"/>
  <c r="F30" i="1"/>
  <c r="D83" i="1" l="1"/>
  <c r="K30" i="1"/>
  <c r="D84" i="1" l="1"/>
  <c r="G30" i="1"/>
  <c r="L30" i="1" l="1"/>
  <c r="H30" i="1"/>
  <c r="J30" i="1" s="1"/>
  <c r="D85" i="1"/>
  <c r="D86" i="1" l="1"/>
  <c r="F31" i="1"/>
  <c r="K31" i="1" l="1"/>
  <c r="D87" i="1"/>
  <c r="D88" i="1" l="1"/>
  <c r="G31" i="1"/>
  <c r="D89" i="1" l="1"/>
  <c r="L31" i="1"/>
  <c r="H31" i="1"/>
  <c r="J31" i="1" s="1"/>
  <c r="D90" i="1" l="1"/>
  <c r="F32" i="1"/>
  <c r="D91" i="1" l="1"/>
  <c r="K32" i="1"/>
  <c r="D92" i="1" l="1"/>
  <c r="G32" i="1"/>
  <c r="L32" i="1" l="1"/>
  <c r="H32" i="1"/>
  <c r="J32" i="1" s="1"/>
  <c r="D93" i="1"/>
  <c r="D94" i="1" l="1"/>
  <c r="F33" i="1"/>
  <c r="D95" i="1" l="1"/>
  <c r="K33" i="1"/>
  <c r="D96" i="1" l="1"/>
  <c r="G33" i="1"/>
  <c r="L33" i="1" l="1"/>
  <c r="H33" i="1"/>
  <c r="J33" i="1" s="1"/>
  <c r="D97" i="1"/>
  <c r="D98" i="1" l="1"/>
  <c r="F34" i="1"/>
  <c r="D99" i="1" l="1"/>
  <c r="K34" i="1"/>
  <c r="D100" i="1" l="1"/>
  <c r="G34" i="1"/>
  <c r="L34" i="1" l="1"/>
  <c r="H34" i="1"/>
  <c r="J34" i="1" s="1"/>
  <c r="D101" i="1"/>
  <c r="D102" i="1" l="1"/>
  <c r="F35" i="1"/>
  <c r="K35" i="1" l="1"/>
  <c r="D103" i="1"/>
  <c r="D104" i="1" l="1"/>
  <c r="G35" i="1"/>
  <c r="D105" i="1" l="1"/>
  <c r="L35" i="1"/>
  <c r="H35" i="1"/>
  <c r="J35" i="1" s="1"/>
  <c r="D106" i="1" l="1"/>
  <c r="F36" i="1"/>
  <c r="D107" i="1" l="1"/>
  <c r="K36" i="1"/>
  <c r="D108" i="1" l="1"/>
  <c r="G36" i="1"/>
  <c r="L36" i="1" l="1"/>
  <c r="H36" i="1"/>
  <c r="J36" i="1" s="1"/>
  <c r="D109" i="1"/>
  <c r="D110" i="1" l="1"/>
  <c r="F37" i="1"/>
  <c r="D111" i="1" l="1"/>
  <c r="K37" i="1"/>
  <c r="D112" i="1" l="1"/>
  <c r="G37" i="1"/>
  <c r="D113" i="1" l="1"/>
  <c r="L37" i="1"/>
  <c r="H37" i="1"/>
  <c r="J37" i="1" s="1"/>
  <c r="D114" i="1" l="1"/>
  <c r="F38" i="1"/>
  <c r="D115" i="1" l="1"/>
  <c r="K38" i="1"/>
  <c r="D116" i="1" l="1"/>
  <c r="G38" i="1"/>
  <c r="L38" i="1" l="1"/>
  <c r="H38" i="1"/>
  <c r="J38" i="1" s="1"/>
  <c r="D117" i="1"/>
  <c r="D118" i="1" l="1"/>
  <c r="F39" i="1"/>
  <c r="K39" i="1" l="1"/>
  <c r="D119" i="1"/>
  <c r="D120" i="1" l="1"/>
  <c r="G39" i="1"/>
  <c r="D121" i="1" l="1"/>
  <c r="L39" i="1"/>
  <c r="H39" i="1"/>
  <c r="J39" i="1" s="1"/>
  <c r="D122" i="1" l="1"/>
  <c r="F40" i="1"/>
  <c r="D123" i="1" l="1"/>
  <c r="K40" i="1"/>
  <c r="D124" i="1" l="1"/>
  <c r="G40" i="1"/>
  <c r="L40" i="1" l="1"/>
  <c r="H40" i="1"/>
  <c r="J40" i="1" s="1"/>
  <c r="D125" i="1"/>
  <c r="D126" i="1" l="1"/>
  <c r="F41" i="1"/>
  <c r="D127" i="1" l="1"/>
  <c r="K41" i="1"/>
  <c r="D128" i="1" l="1"/>
  <c r="G41" i="1"/>
  <c r="L41" i="1" l="1"/>
  <c r="H41" i="1"/>
  <c r="J41" i="1" s="1"/>
  <c r="D129" i="1"/>
  <c r="D130" i="1" l="1"/>
  <c r="F42" i="1"/>
  <c r="D131" i="1" l="1"/>
  <c r="K42" i="1"/>
  <c r="D132" i="1" l="1"/>
  <c r="G42" i="1"/>
  <c r="L42" i="1" l="1"/>
  <c r="H42" i="1"/>
  <c r="J42" i="1" s="1"/>
  <c r="D133" i="1"/>
  <c r="D134" i="1" l="1"/>
  <c r="F43" i="1"/>
  <c r="D135" i="1" l="1"/>
  <c r="K43" i="1"/>
  <c r="D136" i="1" l="1"/>
  <c r="G43" i="1"/>
  <c r="D137" i="1" l="1"/>
  <c r="L43" i="1"/>
  <c r="H43" i="1"/>
  <c r="J43" i="1" s="1"/>
  <c r="F44" i="1" l="1"/>
  <c r="D138" i="1"/>
  <c r="D139" i="1" l="1"/>
  <c r="K44" i="1"/>
  <c r="D140" i="1" l="1"/>
  <c r="G44" i="1"/>
  <c r="L44" i="1" l="1"/>
  <c r="H44" i="1"/>
  <c r="J44" i="1" s="1"/>
  <c r="D141" i="1"/>
  <c r="D142" i="1" l="1"/>
  <c r="F45" i="1"/>
  <c r="K45" i="1" l="1"/>
  <c r="D143" i="1"/>
  <c r="D144" i="1" l="1"/>
  <c r="G45" i="1"/>
  <c r="D145" i="1" l="1"/>
  <c r="L45" i="1"/>
  <c r="H45" i="1"/>
  <c r="J45" i="1" s="1"/>
  <c r="D146" i="1" l="1"/>
  <c r="F46" i="1"/>
  <c r="D147" i="1" l="1"/>
  <c r="K46" i="1"/>
  <c r="D148" i="1" l="1"/>
  <c r="G46" i="1"/>
  <c r="L46" i="1" l="1"/>
  <c r="H46" i="1"/>
  <c r="J46" i="1" s="1"/>
  <c r="D149" i="1"/>
  <c r="D150" i="1" l="1"/>
  <c r="F47" i="1"/>
  <c r="D151" i="1" l="1"/>
  <c r="K47" i="1"/>
  <c r="G47" i="1" l="1"/>
  <c r="D152" i="1"/>
  <c r="D153" i="1" l="1"/>
  <c r="L47" i="1"/>
  <c r="H47" i="1"/>
  <c r="J47" i="1" s="1"/>
  <c r="D154" i="1" l="1"/>
  <c r="F48" i="1"/>
  <c r="D155" i="1" l="1"/>
  <c r="K48" i="1"/>
  <c r="D156" i="1" l="1"/>
  <c r="G48" i="1"/>
  <c r="L48" i="1" l="1"/>
  <c r="H48" i="1"/>
  <c r="J48" i="1" s="1"/>
  <c r="D157" i="1"/>
  <c r="D158" i="1" l="1"/>
  <c r="F49" i="1"/>
  <c r="D159" i="1" l="1"/>
  <c r="K49" i="1"/>
  <c r="D160" i="1" l="1"/>
  <c r="G49" i="1"/>
  <c r="D161" i="1" l="1"/>
  <c r="L49" i="1"/>
  <c r="H49" i="1"/>
  <c r="J49" i="1" s="1"/>
  <c r="D162" i="1" l="1"/>
  <c r="F50" i="1"/>
  <c r="D163" i="1" l="1"/>
  <c r="K50" i="1"/>
  <c r="D164" i="1" l="1"/>
  <c r="G50" i="1"/>
  <c r="L50" i="1" l="1"/>
  <c r="H50" i="1"/>
  <c r="J50" i="1" s="1"/>
  <c r="D165" i="1"/>
  <c r="D166" i="1" l="1"/>
  <c r="F51" i="1"/>
  <c r="K51" i="1" l="1"/>
  <c r="D167" i="1"/>
  <c r="D168" i="1" l="1"/>
  <c r="G51" i="1"/>
  <c r="D169" i="1" l="1"/>
  <c r="L51" i="1"/>
  <c r="H51" i="1"/>
  <c r="J51" i="1" s="1"/>
  <c r="F52" i="1" l="1"/>
  <c r="K52" i="1" l="1"/>
  <c r="G52" i="1" l="1"/>
  <c r="L52" i="1" l="1"/>
  <c r="H52" i="1"/>
  <c r="J52" i="1" s="1"/>
  <c r="F53" i="1" l="1"/>
  <c r="K53" i="1" l="1"/>
  <c r="G53" i="1" l="1"/>
  <c r="L53" i="1" l="1"/>
  <c r="H53" i="1"/>
  <c r="J53" i="1" s="1"/>
  <c r="F54" i="1" l="1"/>
  <c r="K54" i="1" l="1"/>
  <c r="G54" i="1" l="1"/>
  <c r="L54" i="1" l="1"/>
  <c r="H54" i="1"/>
  <c r="J54" i="1" s="1"/>
  <c r="F55" i="1" l="1"/>
  <c r="K55" i="1" l="1"/>
  <c r="G55" i="1" l="1"/>
  <c r="L55" i="1" l="1"/>
  <c r="H55" i="1"/>
  <c r="J55" i="1" s="1"/>
  <c r="F56" i="1" l="1"/>
  <c r="K56" i="1" l="1"/>
  <c r="G56" i="1" l="1"/>
  <c r="L56" i="1" l="1"/>
  <c r="H56" i="1"/>
  <c r="J56" i="1" s="1"/>
  <c r="F57" i="1" l="1"/>
  <c r="K57" i="1" l="1"/>
  <c r="G57" i="1" l="1"/>
  <c r="L57" i="1" l="1"/>
  <c r="H57" i="1"/>
  <c r="J57" i="1" s="1"/>
  <c r="F58" i="1" l="1"/>
  <c r="K58" i="1" l="1"/>
  <c r="G58" i="1" l="1"/>
  <c r="L58" i="1" l="1"/>
  <c r="H58" i="1"/>
  <c r="J58" i="1" s="1"/>
  <c r="F59" i="1" l="1"/>
  <c r="K59" i="1" l="1"/>
  <c r="G59" i="1" l="1"/>
  <c r="L59" i="1" l="1"/>
  <c r="H59" i="1"/>
  <c r="J59" i="1" s="1"/>
  <c r="F60" i="1" l="1"/>
  <c r="K60" i="1" l="1"/>
  <c r="G60" i="1" l="1"/>
  <c r="L60" i="1" l="1"/>
  <c r="H60" i="1"/>
  <c r="J60" i="1" s="1"/>
  <c r="F61" i="1" l="1"/>
  <c r="K61" i="1" l="1"/>
  <c r="G61" i="1" l="1"/>
  <c r="L61" i="1" l="1"/>
  <c r="H61" i="1"/>
  <c r="J61" i="1" s="1"/>
  <c r="F62" i="1" l="1"/>
  <c r="K62" i="1" l="1"/>
  <c r="G62" i="1" l="1"/>
  <c r="L62" i="1" l="1"/>
  <c r="H62" i="1"/>
  <c r="J62" i="1" s="1"/>
  <c r="F63" i="1" l="1"/>
  <c r="K63" i="1" l="1"/>
  <c r="G63" i="1" l="1"/>
  <c r="L63" i="1" l="1"/>
  <c r="H63" i="1"/>
  <c r="J63" i="1" s="1"/>
  <c r="F64" i="1" l="1"/>
  <c r="K64" i="1" l="1"/>
  <c r="G64" i="1" l="1"/>
  <c r="L64" i="1" l="1"/>
  <c r="H64" i="1"/>
  <c r="J64" i="1" s="1"/>
  <c r="F65" i="1" l="1"/>
  <c r="K65" i="1" l="1"/>
  <c r="G65" i="1" l="1"/>
  <c r="L65" i="1" l="1"/>
  <c r="H65" i="1"/>
  <c r="J65" i="1" s="1"/>
  <c r="F66" i="1" l="1"/>
  <c r="K66" i="1" l="1"/>
  <c r="G66" i="1" l="1"/>
  <c r="L66" i="1" l="1"/>
  <c r="H66" i="1"/>
  <c r="J66" i="1" s="1"/>
  <c r="F67" i="1" l="1"/>
  <c r="K67" i="1" l="1"/>
  <c r="G67" i="1" l="1"/>
  <c r="L67" i="1" l="1"/>
  <c r="H67" i="1"/>
  <c r="J67" i="1" s="1"/>
  <c r="F68" i="1" l="1"/>
  <c r="K68" i="1" l="1"/>
  <c r="G68" i="1" l="1"/>
  <c r="L68" i="1" l="1"/>
  <c r="H68" i="1"/>
  <c r="J68" i="1" s="1"/>
  <c r="F69" i="1" l="1"/>
  <c r="K69" i="1" l="1"/>
  <c r="G69" i="1" l="1"/>
  <c r="L69" i="1" l="1"/>
  <c r="H69" i="1"/>
  <c r="J69" i="1" s="1"/>
  <c r="F70" i="1" l="1"/>
  <c r="K70" i="1" l="1"/>
  <c r="G70" i="1" l="1"/>
  <c r="L70" i="1" l="1"/>
  <c r="H70" i="1"/>
  <c r="J70" i="1" s="1"/>
  <c r="F71" i="1" l="1"/>
  <c r="K71" i="1" l="1"/>
  <c r="G71" i="1" l="1"/>
  <c r="L71" i="1" l="1"/>
  <c r="H71" i="1"/>
  <c r="J71" i="1" s="1"/>
  <c r="F72" i="1" l="1"/>
  <c r="K72" i="1" l="1"/>
  <c r="G72" i="1" l="1"/>
  <c r="L72" i="1" l="1"/>
  <c r="H72" i="1"/>
  <c r="J72" i="1" s="1"/>
  <c r="F73" i="1" l="1"/>
  <c r="K73" i="1" l="1"/>
  <c r="G73" i="1" l="1"/>
  <c r="L73" i="1" l="1"/>
  <c r="H73" i="1"/>
  <c r="J73" i="1" s="1"/>
  <c r="F74" i="1" l="1"/>
  <c r="K74" i="1" l="1"/>
  <c r="G74" i="1" l="1"/>
  <c r="L74" i="1" l="1"/>
  <c r="H74" i="1"/>
  <c r="J74" i="1" s="1"/>
  <c r="F75" i="1" l="1"/>
  <c r="K75" i="1" l="1"/>
  <c r="G75" i="1" l="1"/>
  <c r="L75" i="1" l="1"/>
  <c r="H75" i="1"/>
  <c r="J75" i="1" s="1"/>
  <c r="F76" i="1" l="1"/>
  <c r="K76" i="1" l="1"/>
  <c r="G76" i="1" l="1"/>
  <c r="L76" i="1" l="1"/>
  <c r="H76" i="1"/>
  <c r="J76" i="1" s="1"/>
  <c r="F77" i="1" l="1"/>
  <c r="K77" i="1" l="1"/>
  <c r="G77" i="1" l="1"/>
  <c r="L77" i="1" l="1"/>
  <c r="H77" i="1"/>
  <c r="J77" i="1" s="1"/>
  <c r="F78" i="1" l="1"/>
  <c r="K78" i="1" l="1"/>
  <c r="G78" i="1" l="1"/>
  <c r="L78" i="1" l="1"/>
  <c r="H78" i="1"/>
  <c r="J78" i="1" s="1"/>
  <c r="F79" i="1" l="1"/>
  <c r="K79" i="1" l="1"/>
  <c r="G79" i="1" l="1"/>
  <c r="L79" i="1" l="1"/>
  <c r="H79" i="1"/>
  <c r="J79" i="1" s="1"/>
  <c r="F80" i="1" l="1"/>
  <c r="K80" i="1" l="1"/>
  <c r="G80" i="1" l="1"/>
  <c r="L80" i="1" l="1"/>
  <c r="H80" i="1"/>
  <c r="J80" i="1" s="1"/>
  <c r="F81" i="1" l="1"/>
  <c r="K81" i="1" l="1"/>
  <c r="G81" i="1" l="1"/>
  <c r="L81" i="1" l="1"/>
  <c r="H81" i="1"/>
  <c r="J81" i="1" s="1"/>
  <c r="F82" i="1" l="1"/>
  <c r="K82" i="1" l="1"/>
  <c r="G82" i="1" l="1"/>
  <c r="L82" i="1" l="1"/>
  <c r="H82" i="1"/>
  <c r="J82" i="1" s="1"/>
  <c r="F83" i="1" l="1"/>
  <c r="K83" i="1" l="1"/>
  <c r="G83" i="1" l="1"/>
  <c r="L83" i="1" l="1"/>
  <c r="H83" i="1"/>
  <c r="J83" i="1" s="1"/>
  <c r="F84" i="1" l="1"/>
  <c r="K84" i="1" l="1"/>
  <c r="G84" i="1" l="1"/>
  <c r="L84" i="1" l="1"/>
  <c r="H84" i="1"/>
  <c r="J84" i="1" s="1"/>
  <c r="F85" i="1" l="1"/>
  <c r="K85" i="1" l="1"/>
  <c r="G85" i="1" l="1"/>
  <c r="L85" i="1" l="1"/>
  <c r="H85" i="1"/>
  <c r="J85" i="1" s="1"/>
  <c r="F86" i="1" l="1"/>
  <c r="K86" i="1" l="1"/>
  <c r="G86" i="1" l="1"/>
  <c r="L86" i="1" l="1"/>
  <c r="H86" i="1"/>
  <c r="J86" i="1" s="1"/>
  <c r="F87" i="1" l="1"/>
  <c r="K87" i="1" l="1"/>
  <c r="G87" i="1" l="1"/>
  <c r="L87" i="1" l="1"/>
  <c r="H87" i="1"/>
  <c r="J87" i="1" s="1"/>
  <c r="F88" i="1" l="1"/>
  <c r="K88" i="1" l="1"/>
  <c r="G88" i="1" l="1"/>
  <c r="L88" i="1" l="1"/>
  <c r="H88" i="1"/>
  <c r="J88" i="1" s="1"/>
  <c r="F89" i="1" l="1"/>
  <c r="K89" i="1" l="1"/>
  <c r="G89" i="1" l="1"/>
  <c r="L89" i="1" l="1"/>
  <c r="H89" i="1"/>
  <c r="J89" i="1" s="1"/>
  <c r="F90" i="1" l="1"/>
  <c r="K90" i="1" l="1"/>
  <c r="G90" i="1" l="1"/>
  <c r="L90" i="1" l="1"/>
  <c r="H90" i="1"/>
  <c r="J90" i="1" s="1"/>
  <c r="F91" i="1" l="1"/>
  <c r="K91" i="1" l="1"/>
  <c r="G91" i="1" l="1"/>
  <c r="L91" i="1" l="1"/>
  <c r="H91" i="1"/>
  <c r="J91" i="1" s="1"/>
  <c r="F92" i="1" l="1"/>
  <c r="K92" i="1" l="1"/>
  <c r="G92" i="1" l="1"/>
  <c r="L92" i="1" l="1"/>
  <c r="H92" i="1"/>
  <c r="J92" i="1" s="1"/>
  <c r="F93" i="1" l="1"/>
  <c r="K93" i="1" l="1"/>
  <c r="G93" i="1" l="1"/>
  <c r="L93" i="1" l="1"/>
  <c r="H93" i="1"/>
  <c r="J93" i="1" s="1"/>
  <c r="F94" i="1" l="1"/>
  <c r="K94" i="1" l="1"/>
  <c r="G94" i="1" l="1"/>
  <c r="L94" i="1" l="1"/>
  <c r="H94" i="1"/>
  <c r="J94" i="1" s="1"/>
  <c r="F95" i="1" l="1"/>
  <c r="K95" i="1" l="1"/>
  <c r="G95" i="1" l="1"/>
  <c r="L95" i="1" l="1"/>
  <c r="H95" i="1"/>
  <c r="J95" i="1" s="1"/>
  <c r="F96" i="1" l="1"/>
  <c r="K96" i="1" l="1"/>
  <c r="G96" i="1" l="1"/>
  <c r="L96" i="1" l="1"/>
  <c r="H96" i="1"/>
  <c r="J96" i="1" s="1"/>
  <c r="F97" i="1" l="1"/>
  <c r="K97" i="1" l="1"/>
  <c r="G97" i="1" l="1"/>
  <c r="L97" i="1" l="1"/>
  <c r="H97" i="1"/>
  <c r="J97" i="1" s="1"/>
  <c r="F98" i="1" l="1"/>
  <c r="K98" i="1" l="1"/>
  <c r="G98" i="1" l="1"/>
  <c r="L98" i="1" l="1"/>
  <c r="H98" i="1"/>
  <c r="J98" i="1" s="1"/>
  <c r="F99" i="1" l="1"/>
  <c r="K99" i="1" l="1"/>
  <c r="G99" i="1" l="1"/>
  <c r="L99" i="1" l="1"/>
  <c r="H99" i="1"/>
  <c r="J99" i="1" s="1"/>
  <c r="F100" i="1" l="1"/>
  <c r="K100" i="1" l="1"/>
  <c r="G100" i="1" l="1"/>
  <c r="L100" i="1" l="1"/>
  <c r="H100" i="1"/>
  <c r="J100" i="1" s="1"/>
  <c r="F101" i="1" l="1"/>
  <c r="K101" i="1" l="1"/>
  <c r="G101" i="1" l="1"/>
  <c r="L101" i="1" l="1"/>
  <c r="H101" i="1"/>
  <c r="J101" i="1" s="1"/>
  <c r="F102" i="1" l="1"/>
  <c r="K102" i="1" l="1"/>
  <c r="G102" i="1" l="1"/>
  <c r="L102" i="1" l="1"/>
  <c r="H102" i="1"/>
  <c r="J102" i="1" s="1"/>
  <c r="F103" i="1" l="1"/>
  <c r="K103" i="1" l="1"/>
  <c r="G103" i="1" l="1"/>
  <c r="L103" i="1" l="1"/>
  <c r="H103" i="1"/>
  <c r="J103" i="1" s="1"/>
  <c r="F104" i="1" l="1"/>
  <c r="K104" i="1" l="1"/>
  <c r="G104" i="1" l="1"/>
  <c r="L104" i="1" l="1"/>
  <c r="H104" i="1"/>
  <c r="J104" i="1" s="1"/>
  <c r="F105" i="1" l="1"/>
  <c r="K105" i="1" l="1"/>
  <c r="G105" i="1" l="1"/>
  <c r="L105" i="1" l="1"/>
  <c r="H105" i="1"/>
  <c r="J105" i="1" s="1"/>
  <c r="F106" i="1" l="1"/>
  <c r="K106" i="1" l="1"/>
  <c r="G106" i="1" l="1"/>
  <c r="L106" i="1" l="1"/>
  <c r="H106" i="1"/>
  <c r="J106" i="1" s="1"/>
  <c r="F107" i="1" l="1"/>
  <c r="K107" i="1" l="1"/>
  <c r="G107" i="1" l="1"/>
  <c r="L107" i="1" l="1"/>
  <c r="H107" i="1"/>
  <c r="J107" i="1" s="1"/>
  <c r="F108" i="1" l="1"/>
  <c r="K108" i="1" l="1"/>
  <c r="G108" i="1" l="1"/>
  <c r="L108" i="1" l="1"/>
  <c r="H108" i="1"/>
  <c r="J108" i="1" s="1"/>
  <c r="F109" i="1" l="1"/>
  <c r="K109" i="1" l="1"/>
  <c r="G109" i="1" l="1"/>
  <c r="L109" i="1" l="1"/>
  <c r="H109" i="1"/>
  <c r="J109" i="1" s="1"/>
  <c r="F110" i="1" l="1"/>
  <c r="K110" i="1" l="1"/>
  <c r="G110" i="1" l="1"/>
  <c r="L110" i="1" l="1"/>
  <c r="H110" i="1"/>
  <c r="J110" i="1" s="1"/>
  <c r="F111" i="1" l="1"/>
  <c r="K111" i="1" l="1"/>
  <c r="G111" i="1" l="1"/>
  <c r="L111" i="1" l="1"/>
  <c r="H111" i="1"/>
  <c r="J111" i="1" s="1"/>
  <c r="F112" i="1" l="1"/>
  <c r="K112" i="1" l="1"/>
  <c r="G112" i="1" l="1"/>
  <c r="L112" i="1" l="1"/>
  <c r="H112" i="1"/>
  <c r="J112" i="1" s="1"/>
  <c r="F113" i="1" l="1"/>
  <c r="K113" i="1" l="1"/>
  <c r="G113" i="1" l="1"/>
  <c r="L113" i="1" l="1"/>
  <c r="H113" i="1"/>
  <c r="J113" i="1" s="1"/>
  <c r="F114" i="1" l="1"/>
  <c r="K114" i="1" l="1"/>
  <c r="G114" i="1" l="1"/>
  <c r="L114" i="1" l="1"/>
  <c r="H114" i="1"/>
  <c r="J114" i="1" s="1"/>
  <c r="F115" i="1" l="1"/>
  <c r="K115" i="1" l="1"/>
  <c r="G115" i="1" l="1"/>
  <c r="L115" i="1" l="1"/>
  <c r="H115" i="1"/>
  <c r="J115" i="1" s="1"/>
  <c r="F116" i="1" l="1"/>
  <c r="K116" i="1" l="1"/>
  <c r="G116" i="1" l="1"/>
  <c r="L116" i="1" l="1"/>
  <c r="H116" i="1"/>
  <c r="J116" i="1" s="1"/>
  <c r="F117" i="1" l="1"/>
  <c r="K117" i="1" l="1"/>
  <c r="G117" i="1" l="1"/>
  <c r="L117" i="1" l="1"/>
  <c r="H117" i="1"/>
  <c r="J117" i="1" s="1"/>
  <c r="F118" i="1" l="1"/>
  <c r="K118" i="1" l="1"/>
  <c r="G118" i="1" l="1"/>
  <c r="L118" i="1" l="1"/>
  <c r="H118" i="1"/>
  <c r="J118" i="1" s="1"/>
  <c r="F119" i="1" l="1"/>
  <c r="K119" i="1" l="1"/>
  <c r="G119" i="1" l="1"/>
  <c r="L119" i="1" l="1"/>
  <c r="H119" i="1"/>
  <c r="J119" i="1" s="1"/>
  <c r="F120" i="1" l="1"/>
  <c r="K120" i="1" l="1"/>
  <c r="G120" i="1" l="1"/>
  <c r="L120" i="1" l="1"/>
  <c r="H120" i="1"/>
  <c r="J120" i="1" s="1"/>
  <c r="F121" i="1" l="1"/>
  <c r="K121" i="1" l="1"/>
  <c r="G121" i="1" l="1"/>
  <c r="L121" i="1" l="1"/>
  <c r="H121" i="1"/>
  <c r="J121" i="1" s="1"/>
  <c r="F122" i="1" l="1"/>
  <c r="K122" i="1" l="1"/>
  <c r="G122" i="1" l="1"/>
  <c r="L122" i="1" l="1"/>
  <c r="H122" i="1"/>
  <c r="J122" i="1" s="1"/>
  <c r="F123" i="1" l="1"/>
  <c r="K123" i="1" l="1"/>
  <c r="G123" i="1" l="1"/>
  <c r="L123" i="1" l="1"/>
  <c r="H123" i="1"/>
  <c r="J123" i="1" s="1"/>
  <c r="F124" i="1" l="1"/>
  <c r="K124" i="1" l="1"/>
  <c r="G124" i="1" l="1"/>
  <c r="L124" i="1" l="1"/>
  <c r="H124" i="1"/>
  <c r="J124" i="1" s="1"/>
  <c r="F125" i="1" l="1"/>
  <c r="K125" i="1" l="1"/>
  <c r="G125" i="1" l="1"/>
  <c r="L125" i="1" l="1"/>
  <c r="H125" i="1"/>
  <c r="J125" i="1" s="1"/>
  <c r="F126" i="1" l="1"/>
  <c r="K126" i="1" l="1"/>
  <c r="G126" i="1" l="1"/>
  <c r="L126" i="1" l="1"/>
  <c r="H126" i="1"/>
  <c r="J126" i="1" s="1"/>
  <c r="F127" i="1" l="1"/>
  <c r="K127" i="1" l="1"/>
  <c r="G127" i="1" l="1"/>
  <c r="L127" i="1" l="1"/>
  <c r="H127" i="1"/>
  <c r="J127" i="1" s="1"/>
  <c r="F128" i="1" l="1"/>
  <c r="K128" i="1" l="1"/>
  <c r="G128" i="1" l="1"/>
  <c r="L128" i="1" l="1"/>
  <c r="H128" i="1"/>
  <c r="J128" i="1" s="1"/>
  <c r="F129" i="1" l="1"/>
  <c r="K129" i="1" l="1"/>
  <c r="G129" i="1" l="1"/>
  <c r="L129" i="1" l="1"/>
  <c r="H129" i="1"/>
  <c r="J129" i="1" s="1"/>
  <c r="F130" i="1" l="1"/>
  <c r="K130" i="1" l="1"/>
  <c r="G130" i="1" l="1"/>
  <c r="L130" i="1" l="1"/>
  <c r="H130" i="1"/>
  <c r="J130" i="1" s="1"/>
  <c r="F131" i="1" l="1"/>
  <c r="K131" i="1" l="1"/>
  <c r="G131" i="1" l="1"/>
  <c r="L131" i="1" l="1"/>
  <c r="H131" i="1"/>
  <c r="J131" i="1" s="1"/>
  <c r="F132" i="1" l="1"/>
  <c r="K132" i="1" l="1"/>
  <c r="G132" i="1" l="1"/>
  <c r="L132" i="1" l="1"/>
  <c r="H132" i="1"/>
  <c r="J132" i="1" s="1"/>
  <c r="F133" i="1" l="1"/>
  <c r="K133" i="1" l="1"/>
  <c r="G133" i="1" l="1"/>
  <c r="L133" i="1" l="1"/>
  <c r="H133" i="1"/>
  <c r="J133" i="1" s="1"/>
  <c r="F134" i="1" l="1"/>
  <c r="K134" i="1" l="1"/>
  <c r="G134" i="1" l="1"/>
  <c r="L134" i="1" l="1"/>
  <c r="H134" i="1"/>
  <c r="J134" i="1" s="1"/>
  <c r="F135" i="1" l="1"/>
  <c r="K135" i="1" l="1"/>
  <c r="G135" i="1" l="1"/>
  <c r="L135" i="1" l="1"/>
  <c r="H135" i="1"/>
  <c r="J135" i="1" s="1"/>
  <c r="F136" i="1" l="1"/>
  <c r="K136" i="1" l="1"/>
  <c r="G136" i="1" l="1"/>
  <c r="L136" i="1" l="1"/>
  <c r="H136" i="1"/>
  <c r="J136" i="1" s="1"/>
  <c r="F137" i="1" l="1"/>
  <c r="K137" i="1" l="1"/>
  <c r="G137" i="1" l="1"/>
  <c r="L137" i="1" l="1"/>
  <c r="H137" i="1"/>
  <c r="J137" i="1" s="1"/>
  <c r="F138" i="1" l="1"/>
  <c r="K138" i="1" l="1"/>
  <c r="G138" i="1" l="1"/>
  <c r="L138" i="1" l="1"/>
  <c r="H138" i="1"/>
  <c r="J138" i="1" s="1"/>
  <c r="F139" i="1" l="1"/>
  <c r="K139" i="1" l="1"/>
  <c r="G139" i="1" l="1"/>
  <c r="L139" i="1" l="1"/>
  <c r="H139" i="1"/>
  <c r="J139" i="1" s="1"/>
  <c r="F140" i="1" l="1"/>
  <c r="K140" i="1" l="1"/>
  <c r="G140" i="1" l="1"/>
  <c r="L140" i="1" l="1"/>
  <c r="H140" i="1"/>
  <c r="J140" i="1" s="1"/>
  <c r="F141" i="1" l="1"/>
  <c r="K141" i="1" l="1"/>
  <c r="G141" i="1" l="1"/>
  <c r="L141" i="1" l="1"/>
  <c r="H141" i="1"/>
  <c r="J141" i="1" s="1"/>
  <c r="F142" i="1" l="1"/>
  <c r="K142" i="1" l="1"/>
  <c r="G142" i="1" l="1"/>
  <c r="L142" i="1" l="1"/>
  <c r="H142" i="1"/>
  <c r="J142" i="1" s="1"/>
  <c r="F143" i="1" l="1"/>
  <c r="K143" i="1" l="1"/>
  <c r="G143" i="1" l="1"/>
  <c r="L143" i="1" l="1"/>
  <c r="H143" i="1"/>
  <c r="J143" i="1" s="1"/>
  <c r="F144" i="1" l="1"/>
  <c r="K144" i="1" l="1"/>
  <c r="G144" i="1" l="1"/>
  <c r="L144" i="1" l="1"/>
  <c r="H144" i="1"/>
  <c r="J144" i="1" s="1"/>
  <c r="F145" i="1" l="1"/>
  <c r="K145" i="1" l="1"/>
  <c r="G145" i="1" l="1"/>
  <c r="L145" i="1" l="1"/>
  <c r="H145" i="1"/>
  <c r="J145" i="1" s="1"/>
  <c r="F146" i="1" l="1"/>
  <c r="K146" i="1" l="1"/>
  <c r="G146" i="1" l="1"/>
  <c r="L146" i="1" l="1"/>
  <c r="H146" i="1"/>
  <c r="J146" i="1" s="1"/>
  <c r="F147" i="1" l="1"/>
  <c r="K147" i="1" l="1"/>
  <c r="G147" i="1" l="1"/>
  <c r="L147" i="1" l="1"/>
  <c r="H147" i="1"/>
  <c r="J147" i="1" s="1"/>
  <c r="F148" i="1" l="1"/>
  <c r="K148" i="1" l="1"/>
  <c r="G148" i="1" l="1"/>
  <c r="L148" i="1" l="1"/>
  <c r="H148" i="1"/>
  <c r="J148" i="1" s="1"/>
  <c r="F149" i="1" l="1"/>
  <c r="K149" i="1" l="1"/>
  <c r="G149" i="1" l="1"/>
  <c r="L149" i="1" l="1"/>
  <c r="H149" i="1"/>
  <c r="J149" i="1" s="1"/>
  <c r="F150" i="1" l="1"/>
  <c r="K150" i="1" l="1"/>
  <c r="G150" i="1" l="1"/>
  <c r="L150" i="1" l="1"/>
  <c r="H150" i="1"/>
  <c r="J150" i="1" s="1"/>
  <c r="F151" i="1" l="1"/>
  <c r="K151" i="1" l="1"/>
  <c r="G151" i="1" l="1"/>
  <c r="L151" i="1" l="1"/>
  <c r="H151" i="1"/>
  <c r="J151" i="1" s="1"/>
  <c r="F152" i="1" l="1"/>
  <c r="K152" i="1" l="1"/>
  <c r="G152" i="1" l="1"/>
  <c r="L152" i="1" l="1"/>
  <c r="H152" i="1"/>
  <c r="J152" i="1" s="1"/>
  <c r="F153" i="1" l="1"/>
  <c r="K153" i="1" l="1"/>
  <c r="G153" i="1" l="1"/>
  <c r="L153" i="1" l="1"/>
  <c r="H153" i="1"/>
  <c r="J153" i="1" s="1"/>
  <c r="F154" i="1" l="1"/>
  <c r="K154" i="1" l="1"/>
  <c r="G154" i="1" l="1"/>
  <c r="L154" i="1" l="1"/>
  <c r="H154" i="1"/>
  <c r="J154" i="1" s="1"/>
  <c r="F155" i="1" l="1"/>
  <c r="K155" i="1" l="1"/>
  <c r="G155" i="1" l="1"/>
  <c r="L155" i="1" l="1"/>
  <c r="H155" i="1"/>
  <c r="J155" i="1" s="1"/>
  <c r="F156" i="1" l="1"/>
  <c r="K156" i="1" l="1"/>
  <c r="G156" i="1" l="1"/>
  <c r="L156" i="1" l="1"/>
  <c r="H156" i="1"/>
  <c r="J156" i="1" s="1"/>
  <c r="F157" i="1" l="1"/>
  <c r="K157" i="1" l="1"/>
  <c r="G157" i="1" l="1"/>
  <c r="L157" i="1" l="1"/>
  <c r="H157" i="1"/>
  <c r="J157" i="1" s="1"/>
  <c r="F158" i="1" l="1"/>
  <c r="K158" i="1" l="1"/>
  <c r="G158" i="1" l="1"/>
  <c r="L158" i="1" l="1"/>
  <c r="H158" i="1"/>
  <c r="J158" i="1" s="1"/>
  <c r="F159" i="1" l="1"/>
  <c r="K159" i="1" l="1"/>
  <c r="G159" i="1" l="1"/>
  <c r="L159" i="1" l="1"/>
  <c r="H159" i="1"/>
  <c r="J159" i="1" s="1"/>
  <c r="F160" i="1" l="1"/>
  <c r="K160" i="1" l="1"/>
  <c r="G160" i="1" l="1"/>
  <c r="L160" i="1" l="1"/>
  <c r="H160" i="1"/>
  <c r="J160" i="1" s="1"/>
  <c r="F161" i="1" l="1"/>
  <c r="K161" i="1" l="1"/>
  <c r="G161" i="1" l="1"/>
  <c r="L161" i="1" l="1"/>
  <c r="H161" i="1"/>
  <c r="J161" i="1" s="1"/>
  <c r="F162" i="1" l="1"/>
  <c r="K162" i="1" l="1"/>
  <c r="G162" i="1" l="1"/>
  <c r="L162" i="1" l="1"/>
  <c r="H162" i="1"/>
  <c r="J162" i="1" s="1"/>
  <c r="F163" i="1" l="1"/>
  <c r="K163" i="1" l="1"/>
  <c r="G163" i="1" l="1"/>
  <c r="L163" i="1" l="1"/>
  <c r="H163" i="1"/>
  <c r="J163" i="1" s="1"/>
  <c r="F164" i="1" l="1"/>
  <c r="K164" i="1" l="1"/>
  <c r="G164" i="1" l="1"/>
  <c r="L164" i="1" l="1"/>
  <c r="H164" i="1"/>
  <c r="J164" i="1" s="1"/>
  <c r="F165" i="1" l="1"/>
  <c r="K165" i="1" l="1"/>
  <c r="G165" i="1" l="1"/>
  <c r="L165" i="1" l="1"/>
  <c r="H165" i="1"/>
  <c r="J165" i="1" s="1"/>
  <c r="F166" i="1" l="1"/>
  <c r="K166" i="1" l="1"/>
  <c r="G166" i="1" l="1"/>
  <c r="L166" i="1" l="1"/>
  <c r="H166" i="1"/>
  <c r="J166" i="1" s="1"/>
  <c r="F167" i="1" l="1"/>
  <c r="K167" i="1" l="1"/>
  <c r="G167" i="1" l="1"/>
  <c r="L167" i="1" l="1"/>
  <c r="H167" i="1"/>
  <c r="J167" i="1" s="1"/>
  <c r="F168" i="1" l="1"/>
  <c r="K168" i="1" l="1"/>
  <c r="G168" i="1" l="1"/>
  <c r="L168" i="1" l="1"/>
  <c r="H168" i="1"/>
  <c r="J168" i="1" s="1"/>
  <c r="F169" i="1" l="1"/>
  <c r="K169" i="1" l="1"/>
  <c r="G169" i="1" s="1"/>
  <c r="L169" i="1" s="1"/>
  <c r="H169" i="1" l="1"/>
  <c r="J169" i="1" s="1"/>
</calcChain>
</file>

<file path=xl/sharedStrings.xml><?xml version="1.0" encoding="utf-8"?>
<sst xmlns="http://schemas.openxmlformats.org/spreadsheetml/2006/main" count="34" uniqueCount="30">
  <si>
    <t>Concentration</t>
  </si>
  <si>
    <t>(min)</t>
  </si>
  <si>
    <t>Time</t>
  </si>
  <si>
    <t>(kBq/mL)</t>
  </si>
  <si>
    <t>Integral</t>
  </si>
  <si>
    <t>0-t</t>
  </si>
  <si>
    <t>Plasma curve (measured)</t>
  </si>
  <si>
    <t>Parameters of two-tissue compartment model</t>
  </si>
  <si>
    <t>Vb</t>
  </si>
  <si>
    <t>Cnd</t>
  </si>
  <si>
    <t>Cs</t>
  </si>
  <si>
    <t>Ct</t>
  </si>
  <si>
    <t>Cpet</t>
  </si>
  <si>
    <t>Simulated tissue curves</t>
  </si>
  <si>
    <t>Cs integral</t>
  </si>
  <si>
    <t>Cnd integral</t>
  </si>
  <si>
    <t>PET tissue curve (measured)</t>
  </si>
  <si>
    <t>dT/2</t>
  </si>
  <si>
    <t>K1r</t>
  </si>
  <si>
    <t>k2r</t>
  </si>
  <si>
    <t>k3r</t>
  </si>
  <si>
    <t>k4r</t>
  </si>
  <si>
    <t>Cb</t>
  </si>
  <si>
    <t>Example</t>
  </si>
  <si>
    <t>Simulation of 2-tissue compartment model</t>
  </si>
  <si>
    <t>(0,4)</t>
  </si>
  <si>
    <t>(0,6)</t>
  </si>
  <si>
    <t>(0,5)</t>
  </si>
  <si>
    <t>(0,2)</t>
  </si>
  <si>
    <t>(0,04)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</si>
</sst>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</font>
    <font>
      <sz val="10"/>
      <name val="Arial"/>
    </font>
    <font>
      <sz val="8"/>
      <name val="Arial"/>
    </font>
    <font>
      <b/>
      <sz val="12"/>
      <name val="Arial"/>
    </font>
    <font>
      <b/>
      <sz val="1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NumberFormat="1" applyFont="1" applyFill="1"/>
    <xf numFmtId="49" fontId="0" fillId="0" borderId="0" xfId="0" applyNumberForma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52301039520277"/>
          <c:y val="5.8411214953271028E-2"/>
          <c:w val="0.73942592571172683"/>
          <c:h val="0.79205607476635509"/>
        </c:manualLayout>
      </c:layout>
      <c:scatterChart>
        <c:scatterStyle val="smoothMarker"/>
        <c:varyColors val="0"/>
        <c:ser>
          <c:idx val="0"/>
          <c:order val="0"/>
          <c:tx>
            <c:v>Cpet</c:v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plasma!$A$12:$A$109</c:f>
              <c:numCache>
                <c:formatCode>General</c:formatCode>
                <c:ptCount val="98"/>
                <c:pt idx="0">
                  <c:v>0</c:v>
                </c:pt>
                <c:pt idx="1">
                  <c:v>0.04</c:v>
                </c:pt>
                <c:pt idx="2">
                  <c:v>0.12</c:v>
                </c:pt>
                <c:pt idx="3">
                  <c:v>0.21</c:v>
                </c:pt>
                <c:pt idx="4">
                  <c:v>0.28999999999999998</c:v>
                </c:pt>
                <c:pt idx="5">
                  <c:v>0.38</c:v>
                </c:pt>
                <c:pt idx="6">
                  <c:v>0.46</c:v>
                </c:pt>
                <c:pt idx="7">
                  <c:v>0.54</c:v>
                </c:pt>
                <c:pt idx="8">
                  <c:v>0.62</c:v>
                </c:pt>
                <c:pt idx="9">
                  <c:v>0.71</c:v>
                </c:pt>
                <c:pt idx="10">
                  <c:v>0.79</c:v>
                </c:pt>
                <c:pt idx="11">
                  <c:v>0.88</c:v>
                </c:pt>
                <c:pt idx="12">
                  <c:v>0.96</c:v>
                </c:pt>
                <c:pt idx="13">
                  <c:v>1.04</c:v>
                </c:pt>
                <c:pt idx="14">
                  <c:v>1.1200000000000001</c:v>
                </c:pt>
                <c:pt idx="15">
                  <c:v>1.21</c:v>
                </c:pt>
                <c:pt idx="16">
                  <c:v>1.29</c:v>
                </c:pt>
                <c:pt idx="17">
                  <c:v>1.38</c:v>
                </c:pt>
                <c:pt idx="18">
                  <c:v>1.46</c:v>
                </c:pt>
                <c:pt idx="19">
                  <c:v>1.54</c:v>
                </c:pt>
                <c:pt idx="20">
                  <c:v>1.62</c:v>
                </c:pt>
                <c:pt idx="21">
                  <c:v>1.71</c:v>
                </c:pt>
                <c:pt idx="22">
                  <c:v>1.79</c:v>
                </c:pt>
                <c:pt idx="23">
                  <c:v>1.88</c:v>
                </c:pt>
                <c:pt idx="24">
                  <c:v>1.96</c:v>
                </c:pt>
                <c:pt idx="25">
                  <c:v>2.04</c:v>
                </c:pt>
                <c:pt idx="26">
                  <c:v>2.12</c:v>
                </c:pt>
                <c:pt idx="27">
                  <c:v>2.21</c:v>
                </c:pt>
                <c:pt idx="28">
                  <c:v>2.29</c:v>
                </c:pt>
                <c:pt idx="29">
                  <c:v>2.38</c:v>
                </c:pt>
                <c:pt idx="30">
                  <c:v>2.46</c:v>
                </c:pt>
                <c:pt idx="31">
                  <c:v>2.54</c:v>
                </c:pt>
                <c:pt idx="32">
                  <c:v>2.62</c:v>
                </c:pt>
                <c:pt idx="33">
                  <c:v>2.71</c:v>
                </c:pt>
                <c:pt idx="34">
                  <c:v>2.79</c:v>
                </c:pt>
                <c:pt idx="35">
                  <c:v>2.88</c:v>
                </c:pt>
                <c:pt idx="36">
                  <c:v>2.96</c:v>
                </c:pt>
                <c:pt idx="37">
                  <c:v>3.04</c:v>
                </c:pt>
                <c:pt idx="38">
                  <c:v>3.12</c:v>
                </c:pt>
                <c:pt idx="39">
                  <c:v>3.21</c:v>
                </c:pt>
                <c:pt idx="40">
                  <c:v>3.29</c:v>
                </c:pt>
                <c:pt idx="41">
                  <c:v>3.38</c:v>
                </c:pt>
                <c:pt idx="42">
                  <c:v>3.46</c:v>
                </c:pt>
                <c:pt idx="43">
                  <c:v>4.5199999999999996</c:v>
                </c:pt>
                <c:pt idx="44">
                  <c:v>7.48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11</c:v>
                </c:pt>
                <c:pt idx="49">
                  <c:v>12</c:v>
                </c:pt>
                <c:pt idx="50">
                  <c:v>13</c:v>
                </c:pt>
                <c:pt idx="51">
                  <c:v>14</c:v>
                </c:pt>
                <c:pt idx="52">
                  <c:v>15</c:v>
                </c:pt>
                <c:pt idx="53">
                  <c:v>16</c:v>
                </c:pt>
                <c:pt idx="54">
                  <c:v>17</c:v>
                </c:pt>
                <c:pt idx="55">
                  <c:v>18</c:v>
                </c:pt>
                <c:pt idx="56">
                  <c:v>19</c:v>
                </c:pt>
                <c:pt idx="57">
                  <c:v>20</c:v>
                </c:pt>
                <c:pt idx="58">
                  <c:v>21</c:v>
                </c:pt>
                <c:pt idx="59">
                  <c:v>22</c:v>
                </c:pt>
                <c:pt idx="60">
                  <c:v>23</c:v>
                </c:pt>
                <c:pt idx="61">
                  <c:v>24</c:v>
                </c:pt>
                <c:pt idx="62">
                  <c:v>25</c:v>
                </c:pt>
                <c:pt idx="63">
                  <c:v>26</c:v>
                </c:pt>
                <c:pt idx="64">
                  <c:v>27</c:v>
                </c:pt>
                <c:pt idx="65">
                  <c:v>28</c:v>
                </c:pt>
                <c:pt idx="66">
                  <c:v>29</c:v>
                </c:pt>
                <c:pt idx="67">
                  <c:v>30</c:v>
                </c:pt>
                <c:pt idx="68">
                  <c:v>31</c:v>
                </c:pt>
                <c:pt idx="69">
                  <c:v>32</c:v>
                </c:pt>
                <c:pt idx="70">
                  <c:v>33</c:v>
                </c:pt>
                <c:pt idx="71">
                  <c:v>34</c:v>
                </c:pt>
                <c:pt idx="72">
                  <c:v>35</c:v>
                </c:pt>
                <c:pt idx="73">
                  <c:v>36</c:v>
                </c:pt>
                <c:pt idx="74">
                  <c:v>37</c:v>
                </c:pt>
                <c:pt idx="75">
                  <c:v>38</c:v>
                </c:pt>
                <c:pt idx="76">
                  <c:v>39</c:v>
                </c:pt>
                <c:pt idx="77">
                  <c:v>40</c:v>
                </c:pt>
                <c:pt idx="78">
                  <c:v>41</c:v>
                </c:pt>
                <c:pt idx="79">
                  <c:v>42</c:v>
                </c:pt>
                <c:pt idx="80">
                  <c:v>43</c:v>
                </c:pt>
                <c:pt idx="81">
                  <c:v>44</c:v>
                </c:pt>
                <c:pt idx="82">
                  <c:v>45</c:v>
                </c:pt>
                <c:pt idx="83">
                  <c:v>46</c:v>
                </c:pt>
                <c:pt idx="84">
                  <c:v>47</c:v>
                </c:pt>
                <c:pt idx="85">
                  <c:v>48</c:v>
                </c:pt>
                <c:pt idx="86">
                  <c:v>49</c:v>
                </c:pt>
                <c:pt idx="87">
                  <c:v>50</c:v>
                </c:pt>
                <c:pt idx="88">
                  <c:v>51</c:v>
                </c:pt>
                <c:pt idx="89">
                  <c:v>52</c:v>
                </c:pt>
                <c:pt idx="90">
                  <c:v>53</c:v>
                </c:pt>
                <c:pt idx="91">
                  <c:v>54</c:v>
                </c:pt>
                <c:pt idx="92">
                  <c:v>55</c:v>
                </c:pt>
                <c:pt idx="93">
                  <c:v>56</c:v>
                </c:pt>
                <c:pt idx="94">
                  <c:v>57</c:v>
                </c:pt>
                <c:pt idx="95">
                  <c:v>58</c:v>
                </c:pt>
                <c:pt idx="96">
                  <c:v>59</c:v>
                </c:pt>
                <c:pt idx="97">
                  <c:v>60</c:v>
                </c:pt>
              </c:numCache>
            </c:numRef>
          </c:xVal>
          <c:yVal>
            <c:numRef>
              <c:f>plasma!$J$12:$J$109</c:f>
              <c:numCache>
                <c:formatCode>General</c:formatCode>
                <c:ptCount val="98"/>
                <c:pt idx="0">
                  <c:v>0</c:v>
                </c:pt>
                <c:pt idx="1">
                  <c:v>2.5684097980198019E-3</c:v>
                </c:pt>
                <c:pt idx="2">
                  <c:v>2.865607735352358E-3</c:v>
                </c:pt>
                <c:pt idx="3">
                  <c:v>9.3116269822072668E-3</c:v>
                </c:pt>
                <c:pt idx="4">
                  <c:v>9.9950285750618831E-3</c:v>
                </c:pt>
                <c:pt idx="5">
                  <c:v>2.1422761793763317E-2</c:v>
                </c:pt>
                <c:pt idx="6">
                  <c:v>7.3267874037145145E-2</c:v>
                </c:pt>
                <c:pt idx="7">
                  <c:v>2.2141533738788262</c:v>
                </c:pt>
                <c:pt idx="8">
                  <c:v>7.2785846141188717</c:v>
                </c:pt>
                <c:pt idx="9">
                  <c:v>10.875918318142977</c:v>
                </c:pt>
                <c:pt idx="10">
                  <c:v>12.233943811549139</c:v>
                </c:pt>
                <c:pt idx="11">
                  <c:v>13.384836549427174</c:v>
                </c:pt>
                <c:pt idx="12">
                  <c:v>14.561093108273164</c:v>
                </c:pt>
                <c:pt idx="13">
                  <c:v>15.536469551085982</c:v>
                </c:pt>
                <c:pt idx="14">
                  <c:v>16.190056564768888</c:v>
                </c:pt>
                <c:pt idx="15">
                  <c:v>16.971284058739936</c:v>
                </c:pt>
                <c:pt idx="16">
                  <c:v>17.548109938789356</c:v>
                </c:pt>
                <c:pt idx="17">
                  <c:v>17.980078854930657</c:v>
                </c:pt>
                <c:pt idx="18">
                  <c:v>18.276056091992196</c:v>
                </c:pt>
                <c:pt idx="19">
                  <c:v>18.498252276619958</c:v>
                </c:pt>
                <c:pt idx="20">
                  <c:v>18.628147214791724</c:v>
                </c:pt>
                <c:pt idx="21">
                  <c:v>18.704539564262987</c:v>
                </c:pt>
                <c:pt idx="22">
                  <c:v>18.773546812723264</c:v>
                </c:pt>
                <c:pt idx="23">
                  <c:v>18.774017384290453</c:v>
                </c:pt>
                <c:pt idx="24">
                  <c:v>18.803193235886908</c:v>
                </c:pt>
                <c:pt idx="25">
                  <c:v>18.805908622714874</c:v>
                </c:pt>
                <c:pt idx="26">
                  <c:v>18.737538982608413</c:v>
                </c:pt>
                <c:pt idx="27">
                  <c:v>18.657945591686772</c:v>
                </c:pt>
                <c:pt idx="28">
                  <c:v>18.556178721424548</c:v>
                </c:pt>
                <c:pt idx="29">
                  <c:v>18.520440671092906</c:v>
                </c:pt>
                <c:pt idx="30">
                  <c:v>18.490640942814753</c:v>
                </c:pt>
                <c:pt idx="31">
                  <c:v>18.497618662704369</c:v>
                </c:pt>
                <c:pt idx="32">
                  <c:v>18.340872644559102</c:v>
                </c:pt>
                <c:pt idx="33">
                  <c:v>18.298659898343789</c:v>
                </c:pt>
                <c:pt idx="34">
                  <c:v>18.264245172918539</c:v>
                </c:pt>
                <c:pt idx="35">
                  <c:v>18.165640282178856</c:v>
                </c:pt>
                <c:pt idx="36">
                  <c:v>18.097153902485562</c:v>
                </c:pt>
                <c:pt idx="37">
                  <c:v>18.064770078858679</c:v>
                </c:pt>
                <c:pt idx="38">
                  <c:v>17.979275487530884</c:v>
                </c:pt>
                <c:pt idx="39">
                  <c:v>17.910093291991632</c:v>
                </c:pt>
                <c:pt idx="40">
                  <c:v>17.81016994720764</c:v>
                </c:pt>
                <c:pt idx="41">
                  <c:v>17.704785986694834</c:v>
                </c:pt>
                <c:pt idx="42">
                  <c:v>17.699179508785232</c:v>
                </c:pt>
                <c:pt idx="43">
                  <c:v>16.505029861626205</c:v>
                </c:pt>
                <c:pt idx="44">
                  <c:v>12.646414613806213</c:v>
                </c:pt>
                <c:pt idx="45">
                  <c:v>12.13294024956762</c:v>
                </c:pt>
                <c:pt idx="46">
                  <c:v>11.325432149740577</c:v>
                </c:pt>
                <c:pt idx="47">
                  <c:v>10.691159449844355</c:v>
                </c:pt>
                <c:pt idx="48">
                  <c:v>10.170388949906606</c:v>
                </c:pt>
                <c:pt idx="49">
                  <c:v>9.7266471299439594</c:v>
                </c:pt>
                <c:pt idx="50">
                  <c:v>9.3374681179663828</c:v>
                </c:pt>
                <c:pt idx="51">
                  <c:v>8.9887906307798335</c:v>
                </c:pt>
                <c:pt idx="52">
                  <c:v>8.6716348584678897</c:v>
                </c:pt>
                <c:pt idx="53">
                  <c:v>8.3801383870807271</c:v>
                </c:pt>
                <c:pt idx="54">
                  <c:v>8.1103358162484387</c:v>
                </c:pt>
                <c:pt idx="55">
                  <c:v>7.8594141457490698</c:v>
                </c:pt>
                <c:pt idx="56">
                  <c:v>7.625289287449454</c:v>
                </c:pt>
                <c:pt idx="57">
                  <c:v>7.4063423244696658</c:v>
                </c:pt>
                <c:pt idx="58">
                  <c:v>7.2012554106818083</c:v>
                </c:pt>
                <c:pt idx="59">
                  <c:v>7.0089133264090924</c:v>
                </c:pt>
                <c:pt idx="60">
                  <c:v>6.8283495638454585</c:v>
                </c:pt>
                <c:pt idx="61">
                  <c:v>6.6587056103072868</c:v>
                </c:pt>
                <c:pt idx="62">
                  <c:v>6.4992051901843659</c:v>
                </c:pt>
                <c:pt idx="63">
                  <c:v>6.3491362501106297</c:v>
                </c:pt>
                <c:pt idx="64">
                  <c:v>6.2078465820663897</c:v>
                </c:pt>
                <c:pt idx="65">
                  <c:v>6.0747354212398363</c:v>
                </c:pt>
                <c:pt idx="66">
                  <c:v>5.9492432047439046</c:v>
                </c:pt>
                <c:pt idx="67">
                  <c:v>5.8308499548463502</c:v>
                </c:pt>
                <c:pt idx="68">
                  <c:v>5.7190736689077841</c:v>
                </c:pt>
                <c:pt idx="69">
                  <c:v>5.6134661213446666</c:v>
                </c:pt>
                <c:pt idx="70">
                  <c:v>5.5136071128067972</c:v>
                </c:pt>
                <c:pt idx="71">
                  <c:v>5.4191074676840936</c:v>
                </c:pt>
                <c:pt idx="72">
                  <c:v>5.3296044006104282</c:v>
                </c:pt>
                <c:pt idx="73">
                  <c:v>5.2447567683662708</c:v>
                </c:pt>
                <c:pt idx="74">
                  <c:v>5.1642499810197782</c:v>
                </c:pt>
                <c:pt idx="75">
                  <c:v>5.0877899246118359</c:v>
                </c:pt>
                <c:pt idx="76">
                  <c:v>5.015101218767116</c:v>
                </c:pt>
                <c:pt idx="77">
                  <c:v>4.9459287792602922</c:v>
                </c:pt>
                <c:pt idx="78">
                  <c:v>4.8800342275561759</c:v>
                </c:pt>
                <c:pt idx="79">
                  <c:v>4.8171943765336938</c:v>
                </c:pt>
                <c:pt idx="80">
                  <c:v>4.7572016179202299</c:v>
                </c:pt>
                <c:pt idx="81">
                  <c:v>4.699864154752138</c:v>
                </c:pt>
                <c:pt idx="82">
                  <c:v>4.6450003328513008</c:v>
                </c:pt>
                <c:pt idx="83">
                  <c:v>4.5924410317107771</c:v>
                </c:pt>
                <c:pt idx="84">
                  <c:v>4.5420298350264741</c:v>
                </c:pt>
                <c:pt idx="85">
                  <c:v>4.4936218210158918</c:v>
                </c:pt>
                <c:pt idx="86">
                  <c:v>4.4470815566095236</c:v>
                </c:pt>
                <c:pt idx="87">
                  <c:v>4.4022812379657221</c:v>
                </c:pt>
                <c:pt idx="88">
                  <c:v>4.3591008707794145</c:v>
                </c:pt>
                <c:pt idx="89">
                  <c:v>4.3174303144676429</c:v>
                </c:pt>
                <c:pt idx="90">
                  <c:v>4.2771679326805927</c:v>
                </c:pt>
                <c:pt idx="91">
                  <c:v>4.2382171916083875</c:v>
                </c:pt>
                <c:pt idx="92">
                  <c:v>4.200488490965042</c:v>
                </c:pt>
                <c:pt idx="93">
                  <c:v>4.1638970465790122</c:v>
                </c:pt>
                <c:pt idx="94">
                  <c:v>4.1283674119473872</c:v>
                </c:pt>
                <c:pt idx="95">
                  <c:v>4.0938252471684411</c:v>
                </c:pt>
                <c:pt idx="96">
                  <c:v>4.0602039483010426</c:v>
                </c:pt>
                <c:pt idx="97">
                  <c:v>4.0274409449806496</c:v>
                </c:pt>
              </c:numCache>
            </c:numRef>
          </c:yVal>
          <c:smooth val="1"/>
        </c:ser>
        <c:ser>
          <c:idx val="1"/>
          <c:order val="1"/>
          <c:tx>
            <c:v>Cnd</c:v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plasma!$A$12:$A$109</c:f>
              <c:numCache>
                <c:formatCode>General</c:formatCode>
                <c:ptCount val="98"/>
                <c:pt idx="0">
                  <c:v>0</c:v>
                </c:pt>
                <c:pt idx="1">
                  <c:v>0.04</c:v>
                </c:pt>
                <c:pt idx="2">
                  <c:v>0.12</c:v>
                </c:pt>
                <c:pt idx="3">
                  <c:v>0.21</c:v>
                </c:pt>
                <c:pt idx="4">
                  <c:v>0.28999999999999998</c:v>
                </c:pt>
                <c:pt idx="5">
                  <c:v>0.38</c:v>
                </c:pt>
                <c:pt idx="6">
                  <c:v>0.46</c:v>
                </c:pt>
                <c:pt idx="7">
                  <c:v>0.54</c:v>
                </c:pt>
                <c:pt idx="8">
                  <c:v>0.62</c:v>
                </c:pt>
                <c:pt idx="9">
                  <c:v>0.71</c:v>
                </c:pt>
                <c:pt idx="10">
                  <c:v>0.79</c:v>
                </c:pt>
                <c:pt idx="11">
                  <c:v>0.88</c:v>
                </c:pt>
                <c:pt idx="12">
                  <c:v>0.96</c:v>
                </c:pt>
                <c:pt idx="13">
                  <c:v>1.04</c:v>
                </c:pt>
                <c:pt idx="14">
                  <c:v>1.1200000000000001</c:v>
                </c:pt>
                <c:pt idx="15">
                  <c:v>1.21</c:v>
                </c:pt>
                <c:pt idx="16">
                  <c:v>1.29</c:v>
                </c:pt>
                <c:pt idx="17">
                  <c:v>1.38</c:v>
                </c:pt>
                <c:pt idx="18">
                  <c:v>1.46</c:v>
                </c:pt>
                <c:pt idx="19">
                  <c:v>1.54</c:v>
                </c:pt>
                <c:pt idx="20">
                  <c:v>1.62</c:v>
                </c:pt>
                <c:pt idx="21">
                  <c:v>1.71</c:v>
                </c:pt>
                <c:pt idx="22">
                  <c:v>1.79</c:v>
                </c:pt>
                <c:pt idx="23">
                  <c:v>1.88</c:v>
                </c:pt>
                <c:pt idx="24">
                  <c:v>1.96</c:v>
                </c:pt>
                <c:pt idx="25">
                  <c:v>2.04</c:v>
                </c:pt>
                <c:pt idx="26">
                  <c:v>2.12</c:v>
                </c:pt>
                <c:pt idx="27">
                  <c:v>2.21</c:v>
                </c:pt>
                <c:pt idx="28">
                  <c:v>2.29</c:v>
                </c:pt>
                <c:pt idx="29">
                  <c:v>2.38</c:v>
                </c:pt>
                <c:pt idx="30">
                  <c:v>2.46</c:v>
                </c:pt>
                <c:pt idx="31">
                  <c:v>2.54</c:v>
                </c:pt>
                <c:pt idx="32">
                  <c:v>2.62</c:v>
                </c:pt>
                <c:pt idx="33">
                  <c:v>2.71</c:v>
                </c:pt>
                <c:pt idx="34">
                  <c:v>2.79</c:v>
                </c:pt>
                <c:pt idx="35">
                  <c:v>2.88</c:v>
                </c:pt>
                <c:pt idx="36">
                  <c:v>2.96</c:v>
                </c:pt>
                <c:pt idx="37">
                  <c:v>3.04</c:v>
                </c:pt>
                <c:pt idx="38">
                  <c:v>3.12</c:v>
                </c:pt>
                <c:pt idx="39">
                  <c:v>3.21</c:v>
                </c:pt>
                <c:pt idx="40">
                  <c:v>3.29</c:v>
                </c:pt>
                <c:pt idx="41">
                  <c:v>3.38</c:v>
                </c:pt>
                <c:pt idx="42">
                  <c:v>3.46</c:v>
                </c:pt>
                <c:pt idx="43">
                  <c:v>4.5199999999999996</c:v>
                </c:pt>
                <c:pt idx="44">
                  <c:v>7.48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11</c:v>
                </c:pt>
                <c:pt idx="49">
                  <c:v>12</c:v>
                </c:pt>
                <c:pt idx="50">
                  <c:v>13</c:v>
                </c:pt>
                <c:pt idx="51">
                  <c:v>14</c:v>
                </c:pt>
                <c:pt idx="52">
                  <c:v>15</c:v>
                </c:pt>
                <c:pt idx="53">
                  <c:v>16</c:v>
                </c:pt>
                <c:pt idx="54">
                  <c:v>17</c:v>
                </c:pt>
                <c:pt idx="55">
                  <c:v>18</c:v>
                </c:pt>
                <c:pt idx="56">
                  <c:v>19</c:v>
                </c:pt>
                <c:pt idx="57">
                  <c:v>20</c:v>
                </c:pt>
                <c:pt idx="58">
                  <c:v>21</c:v>
                </c:pt>
                <c:pt idx="59">
                  <c:v>22</c:v>
                </c:pt>
                <c:pt idx="60">
                  <c:v>23</c:v>
                </c:pt>
                <c:pt idx="61">
                  <c:v>24</c:v>
                </c:pt>
                <c:pt idx="62">
                  <c:v>25</c:v>
                </c:pt>
                <c:pt idx="63">
                  <c:v>26</c:v>
                </c:pt>
                <c:pt idx="64">
                  <c:v>27</c:v>
                </c:pt>
                <c:pt idx="65">
                  <c:v>28</c:v>
                </c:pt>
                <c:pt idx="66">
                  <c:v>29</c:v>
                </c:pt>
                <c:pt idx="67">
                  <c:v>30</c:v>
                </c:pt>
                <c:pt idx="68">
                  <c:v>31</c:v>
                </c:pt>
                <c:pt idx="69">
                  <c:v>32</c:v>
                </c:pt>
                <c:pt idx="70">
                  <c:v>33</c:v>
                </c:pt>
                <c:pt idx="71">
                  <c:v>34</c:v>
                </c:pt>
                <c:pt idx="72">
                  <c:v>35</c:v>
                </c:pt>
                <c:pt idx="73">
                  <c:v>36</c:v>
                </c:pt>
                <c:pt idx="74">
                  <c:v>37</c:v>
                </c:pt>
                <c:pt idx="75">
                  <c:v>38</c:v>
                </c:pt>
                <c:pt idx="76">
                  <c:v>39</c:v>
                </c:pt>
                <c:pt idx="77">
                  <c:v>40</c:v>
                </c:pt>
                <c:pt idx="78">
                  <c:v>41</c:v>
                </c:pt>
                <c:pt idx="79">
                  <c:v>42</c:v>
                </c:pt>
                <c:pt idx="80">
                  <c:v>43</c:v>
                </c:pt>
                <c:pt idx="81">
                  <c:v>44</c:v>
                </c:pt>
                <c:pt idx="82">
                  <c:v>45</c:v>
                </c:pt>
                <c:pt idx="83">
                  <c:v>46</c:v>
                </c:pt>
                <c:pt idx="84">
                  <c:v>47</c:v>
                </c:pt>
                <c:pt idx="85">
                  <c:v>48</c:v>
                </c:pt>
                <c:pt idx="86">
                  <c:v>49</c:v>
                </c:pt>
                <c:pt idx="87">
                  <c:v>50</c:v>
                </c:pt>
                <c:pt idx="88">
                  <c:v>51</c:v>
                </c:pt>
                <c:pt idx="89">
                  <c:v>52</c:v>
                </c:pt>
                <c:pt idx="90">
                  <c:v>53</c:v>
                </c:pt>
                <c:pt idx="91">
                  <c:v>54</c:v>
                </c:pt>
                <c:pt idx="92">
                  <c:v>55</c:v>
                </c:pt>
                <c:pt idx="93">
                  <c:v>56</c:v>
                </c:pt>
                <c:pt idx="94">
                  <c:v>57</c:v>
                </c:pt>
                <c:pt idx="95">
                  <c:v>58</c:v>
                </c:pt>
                <c:pt idx="96">
                  <c:v>59</c:v>
                </c:pt>
                <c:pt idx="97">
                  <c:v>60</c:v>
                </c:pt>
              </c:numCache>
            </c:numRef>
          </c:xVal>
          <c:yVal>
            <c:numRef>
              <c:f>plasma!$F$12:$F$109</c:f>
              <c:numCache>
                <c:formatCode>General</c:formatCode>
                <c:ptCount val="98"/>
                <c:pt idx="0">
                  <c:v>0</c:v>
                </c:pt>
                <c:pt idx="1">
                  <c:v>4.273560396039604E-4</c:v>
                </c:pt>
                <c:pt idx="2">
                  <c:v>1.72956639099204E-3</c:v>
                </c:pt>
                <c:pt idx="3">
                  <c:v>4.4161114397992364E-3</c:v>
                </c:pt>
                <c:pt idx="4">
                  <c:v>7.3751172656894614E-3</c:v>
                </c:pt>
                <c:pt idx="5">
                  <c:v>1.2486168535170122E-2</c:v>
                </c:pt>
                <c:pt idx="6">
                  <c:v>3.2277785455359531E-2</c:v>
                </c:pt>
                <c:pt idx="7">
                  <c:v>0.66538893112377695</c:v>
                </c:pt>
                <c:pt idx="8">
                  <c:v>2.9869423063738245</c:v>
                </c:pt>
                <c:pt idx="9">
                  <c:v>6.7369565813989354</c:v>
                </c:pt>
                <c:pt idx="10">
                  <c:v>9.443853970363687</c:v>
                </c:pt>
                <c:pt idx="11">
                  <c:v>11.467908905653305</c:v>
                </c:pt>
                <c:pt idx="12">
                  <c:v>12.829946987784547</c:v>
                </c:pt>
                <c:pt idx="13">
                  <c:v>14.0211349490479</c:v>
                </c:pt>
                <c:pt idx="14">
                  <c:v>14.990888088300927</c:v>
                </c:pt>
                <c:pt idx="15">
                  <c:v>15.881837561187435</c:v>
                </c:pt>
                <c:pt idx="16">
                  <c:v>16.576447852905577</c:v>
                </c:pt>
                <c:pt idx="17">
                  <c:v>17.208757140552766</c:v>
                </c:pt>
                <c:pt idx="18">
                  <c:v>17.634525095825204</c:v>
                </c:pt>
                <c:pt idx="19">
                  <c:v>17.962891954812456</c:v>
                </c:pt>
                <c:pt idx="20">
                  <c:v>18.202595015408043</c:v>
                </c:pt>
                <c:pt idx="21">
                  <c:v>18.376916212773946</c:v>
                </c:pt>
                <c:pt idx="22">
                  <c:v>18.478544596586733</c:v>
                </c:pt>
                <c:pt idx="23">
                  <c:v>18.546888941969222</c:v>
                </c:pt>
                <c:pt idx="24">
                  <c:v>18.578938787382199</c:v>
                </c:pt>
                <c:pt idx="25">
                  <c:v>18.601629815327996</c:v>
                </c:pt>
                <c:pt idx="26">
                  <c:v>18.59255727355043</c:v>
                </c:pt>
                <c:pt idx="27">
                  <c:v>18.542597491340388</c:v>
                </c:pt>
                <c:pt idx="28">
                  <c:v>18.473673668150571</c:v>
                </c:pt>
                <c:pt idx="29">
                  <c:v>18.399359032388446</c:v>
                </c:pt>
                <c:pt idx="30">
                  <c:v>18.355021815432035</c:v>
                </c:pt>
                <c:pt idx="31">
                  <c:v>18.329698606983719</c:v>
                </c:pt>
                <c:pt idx="32">
                  <c:v>18.276279838082399</c:v>
                </c:pt>
                <c:pt idx="33">
                  <c:v>18.190099894108116</c:v>
                </c:pt>
                <c:pt idx="34">
                  <c:v>18.138505388456814</c:v>
                </c:pt>
                <c:pt idx="35">
                  <c:v>18.073566960602975</c:v>
                </c:pt>
                <c:pt idx="36">
                  <c:v>18.003535315089131</c:v>
                </c:pt>
                <c:pt idx="37">
                  <c:v>17.945068832144457</c:v>
                </c:pt>
                <c:pt idx="38">
                  <c:v>17.88666613284467</c:v>
                </c:pt>
                <c:pt idx="39">
                  <c:v>17.811888845824615</c:v>
                </c:pt>
                <c:pt idx="40">
                  <c:v>17.737885361674625</c:v>
                </c:pt>
                <c:pt idx="41">
                  <c:v>17.640252069473789</c:v>
                </c:pt>
                <c:pt idx="42">
                  <c:v>17.57491198831795</c:v>
                </c:pt>
                <c:pt idx="43">
                  <c:v>16.49279360586063</c:v>
                </c:pt>
                <c:pt idx="44">
                  <c:v>12.628536056048139</c:v>
                </c:pt>
                <c:pt idx="45">
                  <c:v>12.104887759966271</c:v>
                </c:pt>
                <c:pt idx="46">
                  <c:v>11.283812655979768</c:v>
                </c:pt>
                <c:pt idx="47">
                  <c:v>10.64190359358787</c:v>
                </c:pt>
                <c:pt idx="48">
                  <c:v>10.117030156152714</c:v>
                </c:pt>
                <c:pt idx="49">
                  <c:v>9.6712740936916255</c:v>
                </c:pt>
                <c:pt idx="50">
                  <c:v>9.2813084562149815</c:v>
                </c:pt>
                <c:pt idx="51">
                  <c:v>8.9325610737289942</c:v>
                </c:pt>
                <c:pt idx="52">
                  <c:v>8.6157446442373846</c:v>
                </c:pt>
                <c:pt idx="53">
                  <c:v>8.3248099865424248</c:v>
                </c:pt>
                <c:pt idx="54">
                  <c:v>8.0556843919254568</c:v>
                </c:pt>
                <c:pt idx="55">
                  <c:v>7.805492235155282</c:v>
                </c:pt>
                <c:pt idx="56">
                  <c:v>7.5721113410931817</c:v>
                </c:pt>
                <c:pt idx="57">
                  <c:v>7.353902004655902</c:v>
                </c:pt>
                <c:pt idx="58">
                  <c:v>7.1495348027935508</c:v>
                </c:pt>
                <c:pt idx="59">
                  <c:v>6.9578888816761379</c:v>
                </c:pt>
                <c:pt idx="60">
                  <c:v>6.7779941290056858</c:v>
                </c:pt>
                <c:pt idx="61">
                  <c:v>6.6089916774034236</c:v>
                </c:pt>
                <c:pt idx="62">
                  <c:v>6.4501054064420487</c:v>
                </c:pt>
                <c:pt idx="63">
                  <c:v>6.300624843865239</c:v>
                </c:pt>
                <c:pt idx="64">
                  <c:v>6.1598981063191562</c:v>
                </c:pt>
                <c:pt idx="65">
                  <c:v>6.0273260637914969</c:v>
                </c:pt>
                <c:pt idx="66">
                  <c:v>5.9023508382749013</c:v>
                </c:pt>
                <c:pt idx="67">
                  <c:v>5.7844537029649477</c:v>
                </c:pt>
                <c:pt idx="68">
                  <c:v>5.6731538217789419</c:v>
                </c:pt>
                <c:pt idx="69">
                  <c:v>5.5680042930673608</c:v>
                </c:pt>
                <c:pt idx="70">
                  <c:v>5.4685865758404137</c:v>
                </c:pt>
                <c:pt idx="71">
                  <c:v>5.3745119455042643</c:v>
                </c:pt>
                <c:pt idx="72">
                  <c:v>5.2854191673025301</c:v>
                </c:pt>
                <c:pt idx="73">
                  <c:v>5.2009683003815326</c:v>
                </c:pt>
                <c:pt idx="74">
                  <c:v>5.1208449802289353</c:v>
                </c:pt>
                <c:pt idx="75">
                  <c:v>5.0447565881373295</c:v>
                </c:pt>
                <c:pt idx="76">
                  <c:v>4.972428352882412</c:v>
                </c:pt>
                <c:pt idx="77">
                  <c:v>4.9036058117294719</c:v>
                </c:pt>
                <c:pt idx="78">
                  <c:v>4.8380514870376832</c:v>
                </c:pt>
                <c:pt idx="79">
                  <c:v>4.7755428922225978</c:v>
                </c:pt>
                <c:pt idx="80">
                  <c:v>4.7158729353335733</c:v>
                </c:pt>
                <c:pt idx="81">
                  <c:v>4.6588501612001441</c:v>
                </c:pt>
                <c:pt idx="82">
                  <c:v>4.6042940967201051</c:v>
                </c:pt>
                <c:pt idx="83">
                  <c:v>4.5520356580320591</c:v>
                </c:pt>
                <c:pt idx="84">
                  <c:v>4.5019189948192437</c:v>
                </c:pt>
                <c:pt idx="85">
                  <c:v>4.4537993968915544</c:v>
                </c:pt>
                <c:pt idx="86">
                  <c:v>4.4075420381349204</c:v>
                </c:pt>
                <c:pt idx="87">
                  <c:v>4.3630196228809606</c:v>
                </c:pt>
                <c:pt idx="88">
                  <c:v>4.3201125737285562</c:v>
                </c:pt>
                <c:pt idx="89">
                  <c:v>4.2787107442371282</c:v>
                </c:pt>
                <c:pt idx="90">
                  <c:v>4.2387128465422848</c:v>
                </c:pt>
                <c:pt idx="91">
                  <c:v>4.2000229079254039</c:v>
                </c:pt>
                <c:pt idx="92">
                  <c:v>4.1625513447552525</c:v>
                </c:pt>
                <c:pt idx="93">
                  <c:v>4.1262140068531377</c:v>
                </c:pt>
                <c:pt idx="94">
                  <c:v>4.0909348041118623</c:v>
                </c:pt>
                <c:pt idx="95">
                  <c:v>4.0566408824671267</c:v>
                </c:pt>
                <c:pt idx="96">
                  <c:v>4.0232645294802527</c:v>
                </c:pt>
                <c:pt idx="97">
                  <c:v>3.9907443176881769</c:v>
                </c:pt>
              </c:numCache>
            </c:numRef>
          </c:yVal>
          <c:smooth val="1"/>
        </c:ser>
        <c:ser>
          <c:idx val="2"/>
          <c:order val="2"/>
          <c:tx>
            <c:v>Cs</c:v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plasma!$A$12:$A$109</c:f>
              <c:numCache>
                <c:formatCode>General</c:formatCode>
                <c:ptCount val="98"/>
                <c:pt idx="0">
                  <c:v>0</c:v>
                </c:pt>
                <c:pt idx="1">
                  <c:v>0.04</c:v>
                </c:pt>
                <c:pt idx="2">
                  <c:v>0.12</c:v>
                </c:pt>
                <c:pt idx="3">
                  <c:v>0.21</c:v>
                </c:pt>
                <c:pt idx="4">
                  <c:v>0.28999999999999998</c:v>
                </c:pt>
                <c:pt idx="5">
                  <c:v>0.38</c:v>
                </c:pt>
                <c:pt idx="6">
                  <c:v>0.46</c:v>
                </c:pt>
                <c:pt idx="7">
                  <c:v>0.54</c:v>
                </c:pt>
                <c:pt idx="8">
                  <c:v>0.62</c:v>
                </c:pt>
                <c:pt idx="9">
                  <c:v>0.71</c:v>
                </c:pt>
                <c:pt idx="10">
                  <c:v>0.79</c:v>
                </c:pt>
                <c:pt idx="11">
                  <c:v>0.88</c:v>
                </c:pt>
                <c:pt idx="12">
                  <c:v>0.96</c:v>
                </c:pt>
                <c:pt idx="13">
                  <c:v>1.04</c:v>
                </c:pt>
                <c:pt idx="14">
                  <c:v>1.1200000000000001</c:v>
                </c:pt>
                <c:pt idx="15">
                  <c:v>1.21</c:v>
                </c:pt>
                <c:pt idx="16">
                  <c:v>1.29</c:v>
                </c:pt>
                <c:pt idx="17">
                  <c:v>1.38</c:v>
                </c:pt>
                <c:pt idx="18">
                  <c:v>1.46</c:v>
                </c:pt>
                <c:pt idx="19">
                  <c:v>1.54</c:v>
                </c:pt>
                <c:pt idx="20">
                  <c:v>1.62</c:v>
                </c:pt>
                <c:pt idx="21">
                  <c:v>1.71</c:v>
                </c:pt>
                <c:pt idx="22">
                  <c:v>1.79</c:v>
                </c:pt>
                <c:pt idx="23">
                  <c:v>1.88</c:v>
                </c:pt>
                <c:pt idx="24">
                  <c:v>1.96</c:v>
                </c:pt>
                <c:pt idx="25">
                  <c:v>2.04</c:v>
                </c:pt>
                <c:pt idx="26">
                  <c:v>2.12</c:v>
                </c:pt>
                <c:pt idx="27">
                  <c:v>2.21</c:v>
                </c:pt>
                <c:pt idx="28">
                  <c:v>2.29</c:v>
                </c:pt>
                <c:pt idx="29">
                  <c:v>2.38</c:v>
                </c:pt>
                <c:pt idx="30">
                  <c:v>2.46</c:v>
                </c:pt>
                <c:pt idx="31">
                  <c:v>2.54</c:v>
                </c:pt>
                <c:pt idx="32">
                  <c:v>2.62</c:v>
                </c:pt>
                <c:pt idx="33">
                  <c:v>2.71</c:v>
                </c:pt>
                <c:pt idx="34">
                  <c:v>2.79</c:v>
                </c:pt>
                <c:pt idx="35">
                  <c:v>2.88</c:v>
                </c:pt>
                <c:pt idx="36">
                  <c:v>2.96</c:v>
                </c:pt>
                <c:pt idx="37">
                  <c:v>3.04</c:v>
                </c:pt>
                <c:pt idx="38">
                  <c:v>3.12</c:v>
                </c:pt>
                <c:pt idx="39">
                  <c:v>3.21</c:v>
                </c:pt>
                <c:pt idx="40">
                  <c:v>3.29</c:v>
                </c:pt>
                <c:pt idx="41">
                  <c:v>3.38</c:v>
                </c:pt>
                <c:pt idx="42">
                  <c:v>3.46</c:v>
                </c:pt>
                <c:pt idx="43">
                  <c:v>4.5199999999999996</c:v>
                </c:pt>
                <c:pt idx="44">
                  <c:v>7.48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11</c:v>
                </c:pt>
                <c:pt idx="49">
                  <c:v>12</c:v>
                </c:pt>
                <c:pt idx="50">
                  <c:v>13</c:v>
                </c:pt>
                <c:pt idx="51">
                  <c:v>14</c:v>
                </c:pt>
                <c:pt idx="52">
                  <c:v>15</c:v>
                </c:pt>
                <c:pt idx="53">
                  <c:v>16</c:v>
                </c:pt>
                <c:pt idx="54">
                  <c:v>17</c:v>
                </c:pt>
                <c:pt idx="55">
                  <c:v>18</c:v>
                </c:pt>
                <c:pt idx="56">
                  <c:v>19</c:v>
                </c:pt>
                <c:pt idx="57">
                  <c:v>20</c:v>
                </c:pt>
                <c:pt idx="58">
                  <c:v>21</c:v>
                </c:pt>
                <c:pt idx="59">
                  <c:v>22</c:v>
                </c:pt>
                <c:pt idx="60">
                  <c:v>23</c:v>
                </c:pt>
                <c:pt idx="61">
                  <c:v>24</c:v>
                </c:pt>
                <c:pt idx="62">
                  <c:v>25</c:v>
                </c:pt>
                <c:pt idx="63">
                  <c:v>26</c:v>
                </c:pt>
                <c:pt idx="64">
                  <c:v>27</c:v>
                </c:pt>
                <c:pt idx="65">
                  <c:v>28</c:v>
                </c:pt>
                <c:pt idx="66">
                  <c:v>29</c:v>
                </c:pt>
                <c:pt idx="67">
                  <c:v>30</c:v>
                </c:pt>
                <c:pt idx="68">
                  <c:v>31</c:v>
                </c:pt>
                <c:pt idx="69">
                  <c:v>32</c:v>
                </c:pt>
                <c:pt idx="70">
                  <c:v>33</c:v>
                </c:pt>
                <c:pt idx="71">
                  <c:v>34</c:v>
                </c:pt>
                <c:pt idx="72">
                  <c:v>35</c:v>
                </c:pt>
                <c:pt idx="73">
                  <c:v>36</c:v>
                </c:pt>
                <c:pt idx="74">
                  <c:v>37</c:v>
                </c:pt>
                <c:pt idx="75">
                  <c:v>38</c:v>
                </c:pt>
                <c:pt idx="76">
                  <c:v>39</c:v>
                </c:pt>
                <c:pt idx="77">
                  <c:v>40</c:v>
                </c:pt>
                <c:pt idx="78">
                  <c:v>41</c:v>
                </c:pt>
                <c:pt idx="79">
                  <c:v>42</c:v>
                </c:pt>
                <c:pt idx="80">
                  <c:v>43</c:v>
                </c:pt>
                <c:pt idx="81">
                  <c:v>44</c:v>
                </c:pt>
                <c:pt idx="82">
                  <c:v>45</c:v>
                </c:pt>
                <c:pt idx="83">
                  <c:v>46</c:v>
                </c:pt>
                <c:pt idx="84">
                  <c:v>47</c:v>
                </c:pt>
                <c:pt idx="85">
                  <c:v>48</c:v>
                </c:pt>
                <c:pt idx="86">
                  <c:v>49</c:v>
                </c:pt>
                <c:pt idx="87">
                  <c:v>50</c:v>
                </c:pt>
                <c:pt idx="88">
                  <c:v>51</c:v>
                </c:pt>
                <c:pt idx="89">
                  <c:v>52</c:v>
                </c:pt>
                <c:pt idx="90">
                  <c:v>53</c:v>
                </c:pt>
                <c:pt idx="91">
                  <c:v>54</c:v>
                </c:pt>
                <c:pt idx="92">
                  <c:v>55</c:v>
                </c:pt>
                <c:pt idx="93">
                  <c:v>56</c:v>
                </c:pt>
                <c:pt idx="94">
                  <c:v>57</c:v>
                </c:pt>
                <c:pt idx="95">
                  <c:v>58</c:v>
                </c:pt>
                <c:pt idx="96">
                  <c:v>59</c:v>
                </c:pt>
                <c:pt idx="97">
                  <c:v>60</c:v>
                </c:pt>
              </c:numCache>
            </c:numRef>
          </c:xVal>
          <c:yVal>
            <c:numRef>
              <c:f>plasma!$G$12:$G$109</c:f>
              <c:numCache>
                <c:formatCode>General</c:formatCode>
                <c:ptCount val="9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</c:numCache>
            </c:numRef>
          </c:yVal>
          <c:smooth val="1"/>
        </c:ser>
        <c:ser>
          <c:idx val="3"/>
          <c:order val="3"/>
          <c:tx>
            <c:v>Cb</c:v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plasma!$A$12:$A$109</c:f>
              <c:numCache>
                <c:formatCode>General</c:formatCode>
                <c:ptCount val="98"/>
                <c:pt idx="0">
                  <c:v>0</c:v>
                </c:pt>
                <c:pt idx="1">
                  <c:v>0.04</c:v>
                </c:pt>
                <c:pt idx="2">
                  <c:v>0.12</c:v>
                </c:pt>
                <c:pt idx="3">
                  <c:v>0.21</c:v>
                </c:pt>
                <c:pt idx="4">
                  <c:v>0.28999999999999998</c:v>
                </c:pt>
                <c:pt idx="5">
                  <c:v>0.38</c:v>
                </c:pt>
                <c:pt idx="6">
                  <c:v>0.46</c:v>
                </c:pt>
                <c:pt idx="7">
                  <c:v>0.54</c:v>
                </c:pt>
                <c:pt idx="8">
                  <c:v>0.62</c:v>
                </c:pt>
                <c:pt idx="9">
                  <c:v>0.71</c:v>
                </c:pt>
                <c:pt idx="10">
                  <c:v>0.79</c:v>
                </c:pt>
                <c:pt idx="11">
                  <c:v>0.88</c:v>
                </c:pt>
                <c:pt idx="12">
                  <c:v>0.96</c:v>
                </c:pt>
                <c:pt idx="13">
                  <c:v>1.04</c:v>
                </c:pt>
                <c:pt idx="14">
                  <c:v>1.1200000000000001</c:v>
                </c:pt>
                <c:pt idx="15">
                  <c:v>1.21</c:v>
                </c:pt>
                <c:pt idx="16">
                  <c:v>1.29</c:v>
                </c:pt>
                <c:pt idx="17">
                  <c:v>1.38</c:v>
                </c:pt>
                <c:pt idx="18">
                  <c:v>1.46</c:v>
                </c:pt>
                <c:pt idx="19">
                  <c:v>1.54</c:v>
                </c:pt>
                <c:pt idx="20">
                  <c:v>1.62</c:v>
                </c:pt>
                <c:pt idx="21">
                  <c:v>1.71</c:v>
                </c:pt>
                <c:pt idx="22">
                  <c:v>1.79</c:v>
                </c:pt>
                <c:pt idx="23">
                  <c:v>1.88</c:v>
                </c:pt>
                <c:pt idx="24">
                  <c:v>1.96</c:v>
                </c:pt>
                <c:pt idx="25">
                  <c:v>2.04</c:v>
                </c:pt>
                <c:pt idx="26">
                  <c:v>2.12</c:v>
                </c:pt>
                <c:pt idx="27">
                  <c:v>2.21</c:v>
                </c:pt>
                <c:pt idx="28">
                  <c:v>2.29</c:v>
                </c:pt>
                <c:pt idx="29">
                  <c:v>2.38</c:v>
                </c:pt>
                <c:pt idx="30">
                  <c:v>2.46</c:v>
                </c:pt>
                <c:pt idx="31">
                  <c:v>2.54</c:v>
                </c:pt>
                <c:pt idx="32">
                  <c:v>2.62</c:v>
                </c:pt>
                <c:pt idx="33">
                  <c:v>2.71</c:v>
                </c:pt>
                <c:pt idx="34">
                  <c:v>2.79</c:v>
                </c:pt>
                <c:pt idx="35">
                  <c:v>2.88</c:v>
                </c:pt>
                <c:pt idx="36">
                  <c:v>2.96</c:v>
                </c:pt>
                <c:pt idx="37">
                  <c:v>3.04</c:v>
                </c:pt>
                <c:pt idx="38">
                  <c:v>3.12</c:v>
                </c:pt>
                <c:pt idx="39">
                  <c:v>3.21</c:v>
                </c:pt>
                <c:pt idx="40">
                  <c:v>3.29</c:v>
                </c:pt>
                <c:pt idx="41">
                  <c:v>3.38</c:v>
                </c:pt>
                <c:pt idx="42">
                  <c:v>3.46</c:v>
                </c:pt>
                <c:pt idx="43">
                  <c:v>4.5199999999999996</c:v>
                </c:pt>
                <c:pt idx="44">
                  <c:v>7.48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11</c:v>
                </c:pt>
                <c:pt idx="49">
                  <c:v>12</c:v>
                </c:pt>
                <c:pt idx="50">
                  <c:v>13</c:v>
                </c:pt>
                <c:pt idx="51">
                  <c:v>14</c:v>
                </c:pt>
                <c:pt idx="52">
                  <c:v>15</c:v>
                </c:pt>
                <c:pt idx="53">
                  <c:v>16</c:v>
                </c:pt>
                <c:pt idx="54">
                  <c:v>17</c:v>
                </c:pt>
                <c:pt idx="55">
                  <c:v>18</c:v>
                </c:pt>
                <c:pt idx="56">
                  <c:v>19</c:v>
                </c:pt>
                <c:pt idx="57">
                  <c:v>20</c:v>
                </c:pt>
                <c:pt idx="58">
                  <c:v>21</c:v>
                </c:pt>
                <c:pt idx="59">
                  <c:v>22</c:v>
                </c:pt>
                <c:pt idx="60">
                  <c:v>23</c:v>
                </c:pt>
                <c:pt idx="61">
                  <c:v>24</c:v>
                </c:pt>
                <c:pt idx="62">
                  <c:v>25</c:v>
                </c:pt>
                <c:pt idx="63">
                  <c:v>26</c:v>
                </c:pt>
                <c:pt idx="64">
                  <c:v>27</c:v>
                </c:pt>
                <c:pt idx="65">
                  <c:v>28</c:v>
                </c:pt>
                <c:pt idx="66">
                  <c:v>29</c:v>
                </c:pt>
                <c:pt idx="67">
                  <c:v>30</c:v>
                </c:pt>
                <c:pt idx="68">
                  <c:v>31</c:v>
                </c:pt>
                <c:pt idx="69">
                  <c:v>32</c:v>
                </c:pt>
                <c:pt idx="70">
                  <c:v>33</c:v>
                </c:pt>
                <c:pt idx="71">
                  <c:v>34</c:v>
                </c:pt>
                <c:pt idx="72">
                  <c:v>35</c:v>
                </c:pt>
                <c:pt idx="73">
                  <c:v>36</c:v>
                </c:pt>
                <c:pt idx="74">
                  <c:v>37</c:v>
                </c:pt>
                <c:pt idx="75">
                  <c:v>38</c:v>
                </c:pt>
                <c:pt idx="76">
                  <c:v>39</c:v>
                </c:pt>
                <c:pt idx="77">
                  <c:v>40</c:v>
                </c:pt>
                <c:pt idx="78">
                  <c:v>41</c:v>
                </c:pt>
                <c:pt idx="79">
                  <c:v>42</c:v>
                </c:pt>
                <c:pt idx="80">
                  <c:v>43</c:v>
                </c:pt>
                <c:pt idx="81">
                  <c:v>44</c:v>
                </c:pt>
                <c:pt idx="82">
                  <c:v>45</c:v>
                </c:pt>
                <c:pt idx="83">
                  <c:v>46</c:v>
                </c:pt>
                <c:pt idx="84">
                  <c:v>47</c:v>
                </c:pt>
                <c:pt idx="85">
                  <c:v>48</c:v>
                </c:pt>
                <c:pt idx="86">
                  <c:v>49</c:v>
                </c:pt>
                <c:pt idx="87">
                  <c:v>50</c:v>
                </c:pt>
                <c:pt idx="88">
                  <c:v>51</c:v>
                </c:pt>
                <c:pt idx="89">
                  <c:v>52</c:v>
                </c:pt>
                <c:pt idx="90">
                  <c:v>53</c:v>
                </c:pt>
                <c:pt idx="91">
                  <c:v>54</c:v>
                </c:pt>
                <c:pt idx="92">
                  <c:v>55</c:v>
                </c:pt>
                <c:pt idx="93">
                  <c:v>56</c:v>
                </c:pt>
                <c:pt idx="94">
                  <c:v>57</c:v>
                </c:pt>
                <c:pt idx="95">
                  <c:v>58</c:v>
                </c:pt>
                <c:pt idx="96">
                  <c:v>59</c:v>
                </c:pt>
                <c:pt idx="97">
                  <c:v>60</c:v>
                </c:pt>
              </c:numCache>
            </c:numRef>
          </c:xVal>
          <c:yVal>
            <c:numRef>
              <c:f>plasma!$I$12:$I$109</c:f>
              <c:numCache>
                <c:formatCode>General</c:formatCode>
                <c:ptCount val="98"/>
                <c:pt idx="0">
                  <c:v>0</c:v>
                </c:pt>
                <c:pt idx="1">
                  <c:v>2.1581479999999999E-3</c:v>
                </c:pt>
                <c:pt idx="2">
                  <c:v>1.205224E-3</c:v>
                </c:pt>
                <c:pt idx="3">
                  <c:v>5.07216E-3</c:v>
                </c:pt>
                <c:pt idx="4">
                  <c:v>2.914916E-3</c:v>
                </c:pt>
                <c:pt idx="5">
                  <c:v>9.4360399999999997E-3</c:v>
                </c:pt>
                <c:pt idx="6">
                  <c:v>4.2281199999999998E-2</c:v>
                </c:pt>
                <c:pt idx="7">
                  <c:v>1.5753800000000002</c:v>
                </c:pt>
                <c:pt idx="8">
                  <c:v>4.4111200000000004</c:v>
                </c:pt>
                <c:pt idx="9">
                  <c:v>4.4084399999999997</c:v>
                </c:pt>
                <c:pt idx="10">
                  <c:v>3.1678440000000001</c:v>
                </c:pt>
                <c:pt idx="11">
                  <c:v>2.3756440000000003</c:v>
                </c:pt>
                <c:pt idx="12">
                  <c:v>2.2443440000000003</c:v>
                </c:pt>
                <c:pt idx="13">
                  <c:v>2.0761799999999999</c:v>
                </c:pt>
                <c:pt idx="14">
                  <c:v>1.7988040000000001</c:v>
                </c:pt>
                <c:pt idx="15">
                  <c:v>1.72472</c:v>
                </c:pt>
                <c:pt idx="16">
                  <c:v>1.6347200000000002</c:v>
                </c:pt>
                <c:pt idx="17">
                  <c:v>1.4596719999999999</c:v>
                </c:pt>
                <c:pt idx="18">
                  <c:v>1.3469120000000001</c:v>
                </c:pt>
                <c:pt idx="19">
                  <c:v>1.253876</c:v>
                </c:pt>
                <c:pt idx="20">
                  <c:v>1.153656</c:v>
                </c:pt>
                <c:pt idx="21">
                  <c:v>1.0627</c:v>
                </c:pt>
                <c:pt idx="22">
                  <c:v>1.034144</c:v>
                </c:pt>
                <c:pt idx="23">
                  <c:v>0.96900400000000009</c:v>
                </c:pt>
                <c:pt idx="24">
                  <c:v>0.96741200000000005</c:v>
                </c:pt>
                <c:pt idx="25">
                  <c:v>0.94834400000000008</c:v>
                </c:pt>
                <c:pt idx="26">
                  <c:v>0.88868399999999992</c:v>
                </c:pt>
                <c:pt idx="27">
                  <c:v>0.85705200000000004</c:v>
                </c:pt>
                <c:pt idx="28">
                  <c:v>0.82145200000000007</c:v>
                </c:pt>
                <c:pt idx="29">
                  <c:v>0.85705600000000004</c:v>
                </c:pt>
                <c:pt idx="30">
                  <c:v>0.86982000000000004</c:v>
                </c:pt>
                <c:pt idx="31">
                  <c:v>0.90110800000000002</c:v>
                </c:pt>
                <c:pt idx="32">
                  <c:v>0.79564400000000013</c:v>
                </c:pt>
                <c:pt idx="33">
                  <c:v>0.83616400000000002</c:v>
                </c:pt>
                <c:pt idx="34">
                  <c:v>0.85128000000000004</c:v>
                </c:pt>
                <c:pt idx="35">
                  <c:v>0.81501599999999996</c:v>
                </c:pt>
                <c:pt idx="36">
                  <c:v>0.81376000000000004</c:v>
                </c:pt>
                <c:pt idx="37">
                  <c:v>0.83750400000000003</c:v>
                </c:pt>
                <c:pt idx="38">
                  <c:v>0.80807599999999991</c:v>
                </c:pt>
                <c:pt idx="39">
                  <c:v>0.81067999999999996</c:v>
                </c:pt>
                <c:pt idx="40">
                  <c:v>0.78180000000000005</c:v>
                </c:pt>
                <c:pt idx="41">
                  <c:v>0.77014399999999994</c:v>
                </c:pt>
                <c:pt idx="42">
                  <c:v>0.827264</c:v>
                </c:pt>
                <c:pt idx="43">
                  <c:v>0.67194799999999999</c:v>
                </c:pt>
                <c:pt idx="44">
                  <c:v>0.52302000000000004</c:v>
                </c:pt>
                <c:pt idx="45">
                  <c:v>0.51224800000000004</c:v>
                </c:pt>
                <c:pt idx="46">
                  <c:v>0.49297199999999997</c:v>
                </c:pt>
                <c:pt idx="47">
                  <c:v>0.47493200000000002</c:v>
                </c:pt>
                <c:pt idx="48">
                  <c:v>0.45804</c:v>
                </c:pt>
                <c:pt idx="49">
                  <c:v>0.44222400000000001</c:v>
                </c:pt>
                <c:pt idx="50">
                  <c:v>0.42741200000000001</c:v>
                </c:pt>
                <c:pt idx="51">
                  <c:v>0.41353200000000001</c:v>
                </c:pt>
                <c:pt idx="52">
                  <c:v>0.40051999999999999</c:v>
                </c:pt>
                <c:pt idx="53">
                  <c:v>0.38832079999999997</c:v>
                </c:pt>
                <c:pt idx="54">
                  <c:v>0.37687880000000001</c:v>
                </c:pt>
                <c:pt idx="55">
                  <c:v>0.36614160000000001</c:v>
                </c:pt>
                <c:pt idx="56">
                  <c:v>0.3560624</c:v>
                </c:pt>
                <c:pt idx="57">
                  <c:v>0.34659640000000003</c:v>
                </c:pt>
                <c:pt idx="58">
                  <c:v>0.33770200000000006</c:v>
                </c:pt>
                <c:pt idx="59">
                  <c:v>0.32933999999999997</c:v>
                </c:pt>
                <c:pt idx="60">
                  <c:v>0.32147520000000002</c:v>
                </c:pt>
                <c:pt idx="61">
                  <c:v>0.31407360000000001</c:v>
                </c:pt>
                <c:pt idx="62">
                  <c:v>0.30710399999999999</c:v>
                </c:pt>
                <c:pt idx="63">
                  <c:v>0.30053640000000004</c:v>
                </c:pt>
                <c:pt idx="64">
                  <c:v>0.29434440000000001</c:v>
                </c:pt>
                <c:pt idx="65">
                  <c:v>0.28850239999999999</c:v>
                </c:pt>
                <c:pt idx="66">
                  <c:v>0.28298639999999997</c:v>
                </c:pt>
                <c:pt idx="67">
                  <c:v>0.27777439999999998</c:v>
                </c:pt>
                <c:pt idx="68">
                  <c:v>0.27284600000000003</c:v>
                </c:pt>
                <c:pt idx="69">
                  <c:v>0.26818200000000003</c:v>
                </c:pt>
                <c:pt idx="70">
                  <c:v>0.263764</c:v>
                </c:pt>
                <c:pt idx="71">
                  <c:v>0.25957599999999997</c:v>
                </c:pt>
                <c:pt idx="72">
                  <c:v>0.255602</c:v>
                </c:pt>
                <c:pt idx="73">
                  <c:v>0.25182720000000003</c:v>
                </c:pt>
                <c:pt idx="74">
                  <c:v>0.24823880000000001</c:v>
                </c:pt>
                <c:pt idx="75">
                  <c:v>0.2448236</c:v>
                </c:pt>
                <c:pt idx="76">
                  <c:v>0.24157000000000001</c:v>
                </c:pt>
                <c:pt idx="77">
                  <c:v>0.23846720000000002</c:v>
                </c:pt>
                <c:pt idx="78">
                  <c:v>0.23550480000000001</c:v>
                </c:pt>
                <c:pt idx="79">
                  <c:v>0.23267320000000002</c:v>
                </c:pt>
                <c:pt idx="80">
                  <c:v>0.22996359999999999</c:v>
                </c:pt>
                <c:pt idx="81">
                  <c:v>0.22736799999999999</c:v>
                </c:pt>
                <c:pt idx="82">
                  <c:v>0.22487799999999999</c:v>
                </c:pt>
                <c:pt idx="83">
                  <c:v>0.22248680000000001</c:v>
                </c:pt>
                <c:pt idx="84">
                  <c:v>0.22018760000000001</c:v>
                </c:pt>
                <c:pt idx="85">
                  <c:v>0.21797440000000001</c:v>
                </c:pt>
                <c:pt idx="86">
                  <c:v>0.21584119999999998</c:v>
                </c:pt>
                <c:pt idx="87">
                  <c:v>0.21378240000000001</c:v>
                </c:pt>
                <c:pt idx="88">
                  <c:v>0.2117928</c:v>
                </c:pt>
                <c:pt idx="89">
                  <c:v>0.209868</c:v>
                </c:pt>
                <c:pt idx="90">
                  <c:v>0.20800360000000001</c:v>
                </c:pt>
                <c:pt idx="91">
                  <c:v>0.20619520000000002</c:v>
                </c:pt>
                <c:pt idx="92">
                  <c:v>0.20443919999999999</c:v>
                </c:pt>
                <c:pt idx="93">
                  <c:v>0.20273160000000001</c:v>
                </c:pt>
                <c:pt idx="94">
                  <c:v>0.20107</c:v>
                </c:pt>
                <c:pt idx="95">
                  <c:v>0.19945000000000002</c:v>
                </c:pt>
                <c:pt idx="96">
                  <c:v>0.19786999999999999</c:v>
                </c:pt>
                <c:pt idx="97">
                  <c:v>0.19632639999999998</c:v>
                </c:pt>
              </c:numCache>
            </c:numRef>
          </c:yVal>
          <c:smooth val="1"/>
        </c:ser>
        <c:ser>
          <c:idx val="4"/>
          <c:order val="4"/>
          <c:tx>
            <c:v>PET</c:v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plasma!$N$12:$N$19</c:f>
              <c:numCache>
                <c:formatCode>General</c:formatCode>
                <c:ptCount val="8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</c:numCache>
            </c:numRef>
          </c:xVal>
          <c:yVal>
            <c:numRef>
              <c:f>plasma!$O$12:$O$19</c:f>
              <c:numCache>
                <c:formatCode>General</c:formatCode>
                <c:ptCount val="8"/>
                <c:pt idx="0">
                  <c:v>19</c:v>
                </c:pt>
                <c:pt idx="1">
                  <c:v>24</c:v>
                </c:pt>
                <c:pt idx="2">
                  <c:v>26</c:v>
                </c:pt>
                <c:pt idx="3">
                  <c:v>25</c:v>
                </c:pt>
                <c:pt idx="4">
                  <c:v>23</c:v>
                </c:pt>
                <c:pt idx="5">
                  <c:v>19</c:v>
                </c:pt>
                <c:pt idx="6">
                  <c:v>16</c:v>
                </c:pt>
                <c:pt idx="7">
                  <c:v>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36704"/>
        <c:axId val="78943360"/>
      </c:scatterChart>
      <c:valAx>
        <c:axId val="78936704"/>
        <c:scaling>
          <c:orientation val="minMax"/>
          <c:max val="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Time from injection (min)</a:t>
                </a:r>
              </a:p>
            </c:rich>
          </c:tx>
          <c:layout>
            <c:manualLayout>
              <c:xMode val="edge"/>
              <c:yMode val="edge"/>
              <c:x val="0.34856233569019618"/>
              <c:y val="0.91355140186915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943360"/>
        <c:crosses val="autoZero"/>
        <c:crossBetween val="midCat"/>
      </c:valAx>
      <c:valAx>
        <c:axId val="789433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Concentration (kBq/mL)</a:t>
                </a:r>
              </a:p>
            </c:rich>
          </c:tx>
          <c:layout>
            <c:manualLayout>
              <c:xMode val="edge"/>
              <c:yMode val="edge"/>
              <c:x val="2.7072802772054073E-2"/>
              <c:y val="0.292056074766355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93670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309788939874389"/>
          <c:y val="0.32476635514018692"/>
          <c:w val="0.11336736160797643"/>
          <c:h val="0.2593457943925233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400050</xdr:colOff>
      <xdr:row>13</xdr:row>
      <xdr:rowOff>66675</xdr:rowOff>
    </xdr:from>
    <xdr:to>
      <xdr:col>9</xdr:col>
      <xdr:colOff>600075</xdr:colOff>
      <xdr:row>38</xdr:row>
      <xdr:rowOff>95250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9"/>
  <sheetViews>
    <sheetView showGridLines="0" tabSelected="1" workbookViewId="0">
      <selection activeCell="G6" sqref="G6"/>
    </sheetView>
  </sheetViews>
  <sheetFormatPr defaultRowHeight="12.75" x14ac:dyDescent="0.2"/>
  <cols>
    <col min="1" max="1" width="9.28515625" customWidth="1"/>
    <col min="2" max="2" width="13.7109375" customWidth="1"/>
    <col min="3" max="3" width="7.85546875" customWidth="1"/>
    <col min="4" max="4" width="11.7109375" customWidth="1"/>
    <col min="5" max="5" width="8.28515625" customWidth="1"/>
    <col min="7" max="7" width="12.42578125" bestFit="1" customWidth="1"/>
    <col min="11" max="12" width="12.42578125" bestFit="1" customWidth="1"/>
  </cols>
  <sheetData>
    <row r="1" spans="1:16" ht="15.75" x14ac:dyDescent="0.25">
      <c r="A1" s="5" t="s">
        <v>23</v>
      </c>
      <c r="F1" s="5" t="s">
        <v>7</v>
      </c>
      <c r="G1" s="5"/>
      <c r="H1" s="5"/>
      <c r="I1" s="5"/>
    </row>
    <row r="2" spans="1:16" ht="15.75" x14ac:dyDescent="0.25">
      <c r="A2" s="5" t="s">
        <v>24</v>
      </c>
      <c r="F2" s="6" t="s">
        <v>18</v>
      </c>
      <c r="G2">
        <v>0.4</v>
      </c>
      <c r="I2" s="4" t="s">
        <v>25</v>
      </c>
    </row>
    <row r="3" spans="1:16" ht="15" x14ac:dyDescent="0.25">
      <c r="F3" s="6" t="s">
        <v>19</v>
      </c>
      <c r="G3">
        <v>0.5</v>
      </c>
      <c r="I3" s="4" t="s">
        <v>26</v>
      </c>
    </row>
    <row r="4" spans="1:16" ht="15" x14ac:dyDescent="0.25">
      <c r="F4" s="6" t="s">
        <v>20</v>
      </c>
      <c r="G4">
        <v>0</v>
      </c>
      <c r="I4" s="4" t="s">
        <v>27</v>
      </c>
    </row>
    <row r="5" spans="1:16" ht="15" x14ac:dyDescent="0.25">
      <c r="F5" s="6" t="s">
        <v>21</v>
      </c>
      <c r="G5">
        <v>0</v>
      </c>
      <c r="I5" s="4" t="s">
        <v>28</v>
      </c>
    </row>
    <row r="6" spans="1:16" ht="15" x14ac:dyDescent="0.25">
      <c r="F6" s="6" t="s">
        <v>8</v>
      </c>
      <c r="G6">
        <v>0.04</v>
      </c>
      <c r="I6" s="4" t="s">
        <v>29</v>
      </c>
    </row>
    <row r="8" spans="1:16" ht="15.75" x14ac:dyDescent="0.25">
      <c r="A8" s="5" t="s">
        <v>6</v>
      </c>
      <c r="B8" s="5"/>
      <c r="C8" s="5"/>
      <c r="D8" s="5"/>
      <c r="E8" s="5"/>
      <c r="F8" s="5" t="s">
        <v>13</v>
      </c>
      <c r="G8" s="5"/>
      <c r="H8" s="5"/>
      <c r="I8" s="5"/>
      <c r="J8" s="5"/>
      <c r="K8" s="5"/>
      <c r="L8" s="5"/>
      <c r="M8" s="5"/>
      <c r="N8" s="5" t="s">
        <v>16</v>
      </c>
      <c r="O8" s="5"/>
      <c r="P8" s="5"/>
    </row>
    <row r="10" spans="1:16" x14ac:dyDescent="0.2">
      <c r="A10" t="s">
        <v>2</v>
      </c>
      <c r="B10" t="s">
        <v>0</v>
      </c>
      <c r="C10" t="s">
        <v>17</v>
      </c>
      <c r="D10" t="s">
        <v>4</v>
      </c>
      <c r="F10" t="s">
        <v>9</v>
      </c>
      <c r="G10" t="s">
        <v>10</v>
      </c>
      <c r="H10" t="s">
        <v>11</v>
      </c>
      <c r="I10" t="s">
        <v>22</v>
      </c>
      <c r="J10" t="s">
        <v>12</v>
      </c>
      <c r="K10" t="s">
        <v>15</v>
      </c>
      <c r="L10" t="s">
        <v>14</v>
      </c>
      <c r="N10" t="s">
        <v>2</v>
      </c>
      <c r="O10" t="s">
        <v>0</v>
      </c>
    </row>
    <row r="11" spans="1:16" x14ac:dyDescent="0.2">
      <c r="A11" t="s">
        <v>1</v>
      </c>
      <c r="B11" t="s">
        <v>3</v>
      </c>
      <c r="D11" t="s">
        <v>5</v>
      </c>
      <c r="N11" t="s">
        <v>1</v>
      </c>
      <c r="O11" t="s">
        <v>3</v>
      </c>
    </row>
    <row r="12" spans="1:16" s="2" customFormat="1" x14ac:dyDescent="0.2">
      <c r="A12" s="1">
        <v>0</v>
      </c>
      <c r="B12" s="1">
        <v>0</v>
      </c>
      <c r="C12" s="2">
        <v>0</v>
      </c>
      <c r="D12" s="2">
        <v>0</v>
      </c>
      <c r="F12" s="2">
        <v>0</v>
      </c>
      <c r="G12" s="2">
        <v>0</v>
      </c>
      <c r="H12" s="2">
        <f>F12+G12</f>
        <v>0</v>
      </c>
      <c r="I12" s="2">
        <f t="shared" ref="I12:I43" si="0">Vb*B12</f>
        <v>0</v>
      </c>
      <c r="J12" s="2">
        <f t="shared" ref="J12:J43" si="1">I12+(1-Vb)*(H12)</f>
        <v>0</v>
      </c>
      <c r="K12" s="2">
        <v>0</v>
      </c>
      <c r="L12" s="2">
        <v>0</v>
      </c>
      <c r="N12" s="2">
        <v>2</v>
      </c>
      <c r="O12" s="2">
        <v>19</v>
      </c>
    </row>
    <row r="13" spans="1:16" s="2" customFormat="1" x14ac:dyDescent="0.2">
      <c r="A13" s="1">
        <v>0.04</v>
      </c>
      <c r="B13" s="1">
        <v>5.39537E-2</v>
      </c>
      <c r="C13" s="2">
        <f>(A13-A12)/2</f>
        <v>0.02</v>
      </c>
      <c r="D13" s="2">
        <f>D12+0.5*(B13+B12)*(A13-A12)</f>
        <v>1.079074E-3</v>
      </c>
      <c r="F13" s="2">
        <f t="shared" ref="F13:F44" si="2">(K1r*D13-(k2r+k3r/(1+k4r*C13))*(K12+F12*C13)+(k4r/(1+k4r*C13))*(L12+G12*C13))/(1+(k2r+k3r/(1+k4r*C13))*C13)</f>
        <v>4.273560396039604E-4</v>
      </c>
      <c r="G13" s="2">
        <f t="shared" ref="G13:G44" si="3">(k3r*K13-k4r*(L12+G12*C13))/(1+k4r*C13)</f>
        <v>0</v>
      </c>
      <c r="H13" s="2">
        <f t="shared" ref="H13:H76" si="4">F13+G13</f>
        <v>4.273560396039604E-4</v>
      </c>
      <c r="I13" s="2">
        <f t="shared" si="0"/>
        <v>2.1581479999999999E-3</v>
      </c>
      <c r="J13" s="2">
        <f t="shared" si="1"/>
        <v>2.5684097980198019E-3</v>
      </c>
      <c r="K13" s="2">
        <f>K12+0.5*(F13+F12)*(A13-A12)</f>
        <v>8.5471207920792077E-6</v>
      </c>
      <c r="L13" s="2">
        <f>L12+0.5*(G13+G12)*(A13-A12)</f>
        <v>0</v>
      </c>
      <c r="N13" s="2">
        <v>5</v>
      </c>
      <c r="O13" s="2">
        <v>24</v>
      </c>
    </row>
    <row r="14" spans="1:16" s="2" customFormat="1" x14ac:dyDescent="0.2">
      <c r="A14" s="1">
        <v>0.12</v>
      </c>
      <c r="B14" s="1">
        <v>3.01306E-2</v>
      </c>
      <c r="C14" s="2">
        <f t="shared" ref="C14:C77" si="5">(A14-A13)/2</f>
        <v>3.9999999999999994E-2</v>
      </c>
      <c r="D14" s="2">
        <f t="shared" ref="D14:D77" si="6">D13+0.5*(B14+B13)*(A14-A13)</f>
        <v>4.4424459999999992E-3</v>
      </c>
      <c r="F14" s="2">
        <f t="shared" si="2"/>
        <v>1.72956639099204E-3</v>
      </c>
      <c r="G14" s="2">
        <f t="shared" si="3"/>
        <v>0</v>
      </c>
      <c r="H14" s="2">
        <f t="shared" si="4"/>
        <v>1.72956639099204E-3</v>
      </c>
      <c r="I14" s="2">
        <f t="shared" si="0"/>
        <v>1.205224E-3</v>
      </c>
      <c r="J14" s="2">
        <f t="shared" si="1"/>
        <v>2.865607735352358E-3</v>
      </c>
      <c r="K14" s="2">
        <f t="shared" ref="K14:K77" si="7">K13+0.5*(F14+F13)*(A14-A13)</f>
        <v>9.4824018015919213E-5</v>
      </c>
      <c r="L14" s="2">
        <f t="shared" ref="L14:L77" si="8">L13+0.5*(G14+G13)*(A14-A13)</f>
        <v>0</v>
      </c>
      <c r="N14" s="2">
        <v>10</v>
      </c>
      <c r="O14" s="2">
        <v>26</v>
      </c>
    </row>
    <row r="15" spans="1:16" s="2" customFormat="1" x14ac:dyDescent="0.2">
      <c r="A15" s="1">
        <v>0.21</v>
      </c>
      <c r="B15" s="1">
        <v>0.126804</v>
      </c>
      <c r="C15" s="2">
        <f t="shared" si="5"/>
        <v>4.4999999999999998E-2</v>
      </c>
      <c r="D15" s="2">
        <f t="shared" si="6"/>
        <v>1.1504502999999999E-2</v>
      </c>
      <c r="F15" s="2">
        <f t="shared" si="2"/>
        <v>4.4161114397992364E-3</v>
      </c>
      <c r="G15" s="2">
        <f t="shared" si="3"/>
        <v>0</v>
      </c>
      <c r="H15" s="2">
        <f t="shared" si="4"/>
        <v>4.4161114397992364E-3</v>
      </c>
      <c r="I15" s="2">
        <f t="shared" si="0"/>
        <v>5.07216E-3</v>
      </c>
      <c r="J15" s="2">
        <f t="shared" si="1"/>
        <v>9.3116269822072668E-3</v>
      </c>
      <c r="K15" s="2">
        <f t="shared" si="7"/>
        <v>3.7137952040152669E-4</v>
      </c>
      <c r="L15" s="2">
        <f t="shared" si="8"/>
        <v>0</v>
      </c>
      <c r="N15" s="2">
        <v>15</v>
      </c>
      <c r="O15" s="2">
        <v>25</v>
      </c>
    </row>
    <row r="16" spans="1:16" s="2" customFormat="1" x14ac:dyDescent="0.2">
      <c r="A16" s="1">
        <v>0.28999999999999998</v>
      </c>
      <c r="B16" s="1">
        <v>7.2872900000000004E-2</v>
      </c>
      <c r="C16" s="2">
        <f t="shared" si="5"/>
        <v>3.9999999999999994E-2</v>
      </c>
      <c r="D16" s="2">
        <f t="shared" si="6"/>
        <v>1.9491578999999998E-2</v>
      </c>
      <c r="F16" s="2">
        <f t="shared" si="2"/>
        <v>7.3751172656894614E-3</v>
      </c>
      <c r="G16" s="2">
        <f t="shared" si="3"/>
        <v>0</v>
      </c>
      <c r="H16" s="2">
        <f t="shared" si="4"/>
        <v>7.3751172656894614E-3</v>
      </c>
      <c r="I16" s="2">
        <f t="shared" si="0"/>
        <v>2.914916E-3</v>
      </c>
      <c r="J16" s="2">
        <f t="shared" si="1"/>
        <v>9.9950285750618831E-3</v>
      </c>
      <c r="K16" s="2">
        <f t="shared" si="7"/>
        <v>8.4302866862107453E-4</v>
      </c>
      <c r="L16" s="2">
        <f t="shared" si="8"/>
        <v>0</v>
      </c>
      <c r="N16" s="2">
        <v>20</v>
      </c>
      <c r="O16" s="2">
        <v>23</v>
      </c>
    </row>
    <row r="17" spans="1:15" s="2" customFormat="1" x14ac:dyDescent="0.2">
      <c r="A17" s="1">
        <v>0.38</v>
      </c>
      <c r="B17" s="1">
        <v>0.235901</v>
      </c>
      <c r="C17" s="2">
        <f t="shared" si="5"/>
        <v>4.5000000000000012E-2</v>
      </c>
      <c r="D17" s="2">
        <f t="shared" si="6"/>
        <v>3.3386404500000001E-2</v>
      </c>
      <c r="F17" s="2">
        <f t="shared" si="2"/>
        <v>1.2486168535170122E-2</v>
      </c>
      <c r="G17" s="2">
        <f t="shared" si="3"/>
        <v>0</v>
      </c>
      <c r="H17" s="2">
        <f t="shared" si="4"/>
        <v>1.2486168535170122E-2</v>
      </c>
      <c r="I17" s="2">
        <f t="shared" si="0"/>
        <v>9.4360399999999997E-3</v>
      </c>
      <c r="J17" s="2">
        <f t="shared" si="1"/>
        <v>2.1422761793763317E-2</v>
      </c>
      <c r="K17" s="2">
        <f t="shared" si="7"/>
        <v>1.7367865296597559E-3</v>
      </c>
      <c r="L17" s="2">
        <f t="shared" si="8"/>
        <v>0</v>
      </c>
      <c r="N17" s="2">
        <v>30</v>
      </c>
      <c r="O17" s="2">
        <v>19</v>
      </c>
    </row>
    <row r="18" spans="1:15" s="2" customFormat="1" x14ac:dyDescent="0.2">
      <c r="A18" s="1">
        <v>0.46</v>
      </c>
      <c r="B18" s="1">
        <v>1.0570299999999999</v>
      </c>
      <c r="C18" s="2">
        <f t="shared" si="5"/>
        <v>4.0000000000000008E-2</v>
      </c>
      <c r="D18" s="2">
        <f t="shared" si="6"/>
        <v>8.5103644500000006E-2</v>
      </c>
      <c r="F18" s="2">
        <f t="shared" si="2"/>
        <v>3.2277785455359531E-2</v>
      </c>
      <c r="G18" s="2">
        <f t="shared" si="3"/>
        <v>0</v>
      </c>
      <c r="H18" s="2">
        <f t="shared" si="4"/>
        <v>3.2277785455359531E-2</v>
      </c>
      <c r="I18" s="2">
        <f t="shared" si="0"/>
        <v>4.2281199999999998E-2</v>
      </c>
      <c r="J18" s="2">
        <f t="shared" si="1"/>
        <v>7.3267874037145145E-2</v>
      </c>
      <c r="K18" s="2">
        <f t="shared" si="7"/>
        <v>3.5273446892809422E-3</v>
      </c>
      <c r="L18" s="2">
        <f t="shared" si="8"/>
        <v>0</v>
      </c>
      <c r="N18" s="2">
        <v>40</v>
      </c>
      <c r="O18" s="3">
        <v>16</v>
      </c>
    </row>
    <row r="19" spans="1:15" s="2" customFormat="1" x14ac:dyDescent="0.2">
      <c r="A19" s="1">
        <v>0.54</v>
      </c>
      <c r="B19" s="1">
        <v>39.384500000000003</v>
      </c>
      <c r="C19" s="2">
        <f t="shared" si="5"/>
        <v>4.0000000000000008E-2</v>
      </c>
      <c r="D19" s="2">
        <f t="shared" si="6"/>
        <v>1.7027648445000003</v>
      </c>
      <c r="F19" s="2">
        <f t="shared" si="2"/>
        <v>0.66538893112377695</v>
      </c>
      <c r="G19" s="2">
        <f t="shared" si="3"/>
        <v>0</v>
      </c>
      <c r="H19" s="2">
        <f t="shared" si="4"/>
        <v>0.66538893112377695</v>
      </c>
      <c r="I19" s="2">
        <f t="shared" si="0"/>
        <v>1.5753800000000002</v>
      </c>
      <c r="J19" s="2">
        <f t="shared" si="1"/>
        <v>2.2141533738788262</v>
      </c>
      <c r="K19" s="2">
        <f t="shared" si="7"/>
        <v>3.1434013352446409E-2</v>
      </c>
      <c r="L19" s="2">
        <f t="shared" si="8"/>
        <v>0</v>
      </c>
      <c r="N19" s="2">
        <v>50</v>
      </c>
      <c r="O19" s="3">
        <v>14</v>
      </c>
    </row>
    <row r="20" spans="1:15" s="2" customFormat="1" x14ac:dyDescent="0.2">
      <c r="A20" s="1">
        <v>0.62</v>
      </c>
      <c r="B20" s="1">
        <v>110.27800000000001</v>
      </c>
      <c r="C20" s="2">
        <f t="shared" si="5"/>
        <v>3.999999999999998E-2</v>
      </c>
      <c r="D20" s="2">
        <f t="shared" si="6"/>
        <v>7.6892648444999985</v>
      </c>
      <c r="F20" s="2">
        <f t="shared" si="2"/>
        <v>2.9869423063738245</v>
      </c>
      <c r="G20" s="2">
        <f t="shared" si="3"/>
        <v>0</v>
      </c>
      <c r="H20" s="2">
        <f t="shared" si="4"/>
        <v>2.9869423063738245</v>
      </c>
      <c r="I20" s="2">
        <f t="shared" si="0"/>
        <v>4.4111200000000004</v>
      </c>
      <c r="J20" s="2">
        <f t="shared" si="1"/>
        <v>7.2785846141188717</v>
      </c>
      <c r="K20" s="2">
        <f t="shared" si="7"/>
        <v>0.1775272628523504</v>
      </c>
      <c r="L20" s="2">
        <f t="shared" si="8"/>
        <v>0</v>
      </c>
    </row>
    <row r="21" spans="1:15" s="2" customFormat="1" x14ac:dyDescent="0.2">
      <c r="A21" s="1">
        <v>0.71</v>
      </c>
      <c r="B21" s="1">
        <v>110.211</v>
      </c>
      <c r="C21" s="2">
        <f t="shared" si="5"/>
        <v>4.4999999999999984E-2</v>
      </c>
      <c r="D21" s="2">
        <f t="shared" si="6"/>
        <v>17.611269844499994</v>
      </c>
      <c r="F21" s="2">
        <f t="shared" si="2"/>
        <v>6.7369565813989354</v>
      </c>
      <c r="G21" s="2">
        <f t="shared" si="3"/>
        <v>0</v>
      </c>
      <c r="H21" s="2">
        <f t="shared" si="4"/>
        <v>6.7369565813989354</v>
      </c>
      <c r="I21" s="2">
        <f t="shared" si="0"/>
        <v>4.4084399999999997</v>
      </c>
      <c r="J21" s="2">
        <f t="shared" si="1"/>
        <v>10.875918318142977</v>
      </c>
      <c r="K21" s="2">
        <f t="shared" si="7"/>
        <v>0.61510271280212447</v>
      </c>
      <c r="L21" s="2">
        <f t="shared" si="8"/>
        <v>0</v>
      </c>
    </row>
    <row r="22" spans="1:15" s="2" customFormat="1" x14ac:dyDescent="0.2">
      <c r="A22" s="1">
        <v>0.79</v>
      </c>
      <c r="B22" s="1">
        <v>79.196100000000001</v>
      </c>
      <c r="C22" s="2">
        <f t="shared" si="5"/>
        <v>4.0000000000000036E-2</v>
      </c>
      <c r="D22" s="2">
        <f t="shared" si="6"/>
        <v>25.187553844500002</v>
      </c>
      <c r="F22" s="2">
        <f t="shared" si="2"/>
        <v>9.443853970363687</v>
      </c>
      <c r="G22" s="2">
        <f t="shared" si="3"/>
        <v>0</v>
      </c>
      <c r="H22" s="2">
        <f t="shared" si="4"/>
        <v>9.443853970363687</v>
      </c>
      <c r="I22" s="2">
        <f t="shared" si="0"/>
        <v>3.1678440000000001</v>
      </c>
      <c r="J22" s="2">
        <f t="shared" si="1"/>
        <v>12.233943811549139</v>
      </c>
      <c r="K22" s="2">
        <f t="shared" si="7"/>
        <v>1.2623351348726299</v>
      </c>
      <c r="L22" s="2">
        <f t="shared" si="8"/>
        <v>0</v>
      </c>
    </row>
    <row r="23" spans="1:15" s="2" customFormat="1" x14ac:dyDescent="0.2">
      <c r="A23" s="1">
        <v>0.88</v>
      </c>
      <c r="B23" s="1">
        <v>59.391100000000002</v>
      </c>
      <c r="C23" s="2">
        <f t="shared" si="5"/>
        <v>4.4999999999999984E-2</v>
      </c>
      <c r="D23" s="2">
        <f t="shared" si="6"/>
        <v>31.423977844500001</v>
      </c>
      <c r="F23" s="2">
        <f t="shared" si="2"/>
        <v>11.467908905653305</v>
      </c>
      <c r="G23" s="2">
        <f t="shared" si="3"/>
        <v>0</v>
      </c>
      <c r="H23" s="2">
        <f t="shared" si="4"/>
        <v>11.467908905653305</v>
      </c>
      <c r="I23" s="2">
        <f t="shared" si="0"/>
        <v>2.3756440000000003</v>
      </c>
      <c r="J23" s="2">
        <f t="shared" si="1"/>
        <v>13.384836549427174</v>
      </c>
      <c r="K23" s="2">
        <f t="shared" si="7"/>
        <v>2.2033644642933945</v>
      </c>
      <c r="L23" s="2">
        <f t="shared" si="8"/>
        <v>0</v>
      </c>
    </row>
    <row r="24" spans="1:15" s="2" customFormat="1" x14ac:dyDescent="0.2">
      <c r="A24" s="1">
        <v>0.96</v>
      </c>
      <c r="B24" s="1">
        <v>56.108600000000003</v>
      </c>
      <c r="C24" s="2">
        <f t="shared" si="5"/>
        <v>3.999999999999998E-2</v>
      </c>
      <c r="D24" s="2">
        <f t="shared" si="6"/>
        <v>36.043965844500001</v>
      </c>
      <c r="F24" s="2">
        <f t="shared" si="2"/>
        <v>12.829946987784547</v>
      </c>
      <c r="G24" s="2">
        <f t="shared" si="3"/>
        <v>0</v>
      </c>
      <c r="H24" s="2">
        <f t="shared" si="4"/>
        <v>12.829946987784547</v>
      </c>
      <c r="I24" s="2">
        <f t="shared" si="0"/>
        <v>2.2443440000000003</v>
      </c>
      <c r="J24" s="2">
        <f t="shared" si="1"/>
        <v>14.561093108273164</v>
      </c>
      <c r="K24" s="2">
        <f t="shared" si="7"/>
        <v>3.175278700030908</v>
      </c>
      <c r="L24" s="2">
        <f t="shared" si="8"/>
        <v>0</v>
      </c>
    </row>
    <row r="25" spans="1:15" s="2" customFormat="1" x14ac:dyDescent="0.2">
      <c r="A25" s="1">
        <v>1.04</v>
      </c>
      <c r="B25" s="1">
        <v>51.904499999999999</v>
      </c>
      <c r="C25" s="2">
        <f t="shared" si="5"/>
        <v>4.0000000000000036E-2</v>
      </c>
      <c r="D25" s="2">
        <f t="shared" si="6"/>
        <v>40.364489844500007</v>
      </c>
      <c r="F25" s="2">
        <f t="shared" si="2"/>
        <v>14.0211349490479</v>
      </c>
      <c r="G25" s="2">
        <f t="shared" si="3"/>
        <v>0</v>
      </c>
      <c r="H25" s="2">
        <f t="shared" si="4"/>
        <v>14.0211349490479</v>
      </c>
      <c r="I25" s="2">
        <f t="shared" si="0"/>
        <v>2.0761799999999999</v>
      </c>
      <c r="J25" s="2">
        <f t="shared" si="1"/>
        <v>15.536469551085982</v>
      </c>
      <c r="K25" s="2">
        <f t="shared" si="7"/>
        <v>4.2493219775042066</v>
      </c>
      <c r="L25" s="2">
        <f t="shared" si="8"/>
        <v>0</v>
      </c>
    </row>
    <row r="26" spans="1:15" s="2" customFormat="1" x14ac:dyDescent="0.2">
      <c r="A26" s="1">
        <v>1.1200000000000001</v>
      </c>
      <c r="B26" s="1">
        <v>44.970100000000002</v>
      </c>
      <c r="C26" s="2">
        <f t="shared" si="5"/>
        <v>4.0000000000000036E-2</v>
      </c>
      <c r="D26" s="2">
        <f t="shared" si="6"/>
        <v>44.239473844500012</v>
      </c>
      <c r="F26" s="2">
        <f t="shared" si="2"/>
        <v>14.990888088300927</v>
      </c>
      <c r="G26" s="2">
        <f t="shared" si="3"/>
        <v>0</v>
      </c>
      <c r="H26" s="2">
        <f t="shared" si="4"/>
        <v>14.990888088300927</v>
      </c>
      <c r="I26" s="2">
        <f t="shared" si="0"/>
        <v>1.7988040000000001</v>
      </c>
      <c r="J26" s="2">
        <f t="shared" si="1"/>
        <v>16.190056564768888</v>
      </c>
      <c r="K26" s="2">
        <f t="shared" si="7"/>
        <v>5.4098028989981604</v>
      </c>
      <c r="L26" s="2">
        <f t="shared" si="8"/>
        <v>0</v>
      </c>
    </row>
    <row r="27" spans="1:15" s="2" customFormat="1" x14ac:dyDescent="0.2">
      <c r="A27" s="1">
        <v>1.21</v>
      </c>
      <c r="B27" s="1">
        <v>43.118000000000002</v>
      </c>
      <c r="C27" s="2">
        <f t="shared" si="5"/>
        <v>4.4999999999999929E-2</v>
      </c>
      <c r="D27" s="2">
        <f t="shared" si="6"/>
        <v>48.203438344500007</v>
      </c>
      <c r="F27" s="2">
        <f t="shared" si="2"/>
        <v>15.881837561187435</v>
      </c>
      <c r="G27" s="2">
        <f t="shared" si="3"/>
        <v>0</v>
      </c>
      <c r="H27" s="2">
        <f t="shared" si="4"/>
        <v>15.881837561187435</v>
      </c>
      <c r="I27" s="2">
        <f t="shared" si="0"/>
        <v>1.72472</v>
      </c>
      <c r="J27" s="2">
        <f t="shared" si="1"/>
        <v>16.971284058739936</v>
      </c>
      <c r="K27" s="2">
        <f t="shared" si="7"/>
        <v>6.7990755532251343</v>
      </c>
      <c r="L27" s="2">
        <f t="shared" si="8"/>
        <v>0</v>
      </c>
    </row>
    <row r="28" spans="1:15" s="2" customFormat="1" x14ac:dyDescent="0.2">
      <c r="A28" s="1">
        <v>1.29</v>
      </c>
      <c r="B28" s="1">
        <v>40.868000000000002</v>
      </c>
      <c r="C28" s="2">
        <f t="shared" si="5"/>
        <v>4.0000000000000036E-2</v>
      </c>
      <c r="D28" s="2">
        <f t="shared" si="6"/>
        <v>51.562878344500014</v>
      </c>
      <c r="F28" s="2">
        <f t="shared" si="2"/>
        <v>16.576447852905577</v>
      </c>
      <c r="G28" s="2">
        <f t="shared" si="3"/>
        <v>0</v>
      </c>
      <c r="H28" s="2">
        <f t="shared" si="4"/>
        <v>16.576447852905577</v>
      </c>
      <c r="I28" s="2">
        <f t="shared" si="0"/>
        <v>1.6347200000000002</v>
      </c>
      <c r="J28" s="2">
        <f t="shared" si="1"/>
        <v>17.548109938789356</v>
      </c>
      <c r="K28" s="2">
        <f t="shared" si="7"/>
        <v>8.0974069697888567</v>
      </c>
      <c r="L28" s="2">
        <f t="shared" si="8"/>
        <v>0</v>
      </c>
    </row>
    <row r="29" spans="1:15" s="2" customFormat="1" x14ac:dyDescent="0.2">
      <c r="A29" s="1">
        <v>1.38</v>
      </c>
      <c r="B29" s="1">
        <v>36.491799999999998</v>
      </c>
      <c r="C29" s="2">
        <f t="shared" si="5"/>
        <v>4.4999999999999929E-2</v>
      </c>
      <c r="D29" s="2">
        <f t="shared" si="6"/>
        <v>55.044069344500009</v>
      </c>
      <c r="F29" s="2">
        <f t="shared" si="2"/>
        <v>17.208757140552766</v>
      </c>
      <c r="G29" s="2">
        <f t="shared" si="3"/>
        <v>0</v>
      </c>
      <c r="H29" s="2">
        <f t="shared" si="4"/>
        <v>17.208757140552766</v>
      </c>
      <c r="I29" s="2">
        <f t="shared" si="0"/>
        <v>1.4596719999999999</v>
      </c>
      <c r="J29" s="2">
        <f t="shared" si="1"/>
        <v>17.980078854930657</v>
      </c>
      <c r="K29" s="2">
        <f t="shared" si="7"/>
        <v>9.6177411944944797</v>
      </c>
      <c r="L29" s="2">
        <f t="shared" si="8"/>
        <v>0</v>
      </c>
    </row>
    <row r="30" spans="1:15" s="2" customFormat="1" x14ac:dyDescent="0.2">
      <c r="A30" s="1">
        <v>1.46</v>
      </c>
      <c r="B30" s="1">
        <v>33.672800000000002</v>
      </c>
      <c r="C30" s="2">
        <f t="shared" si="5"/>
        <v>4.0000000000000036E-2</v>
      </c>
      <c r="D30" s="2">
        <f t="shared" si="6"/>
        <v>57.85065334450001</v>
      </c>
      <c r="F30" s="2">
        <f t="shared" si="2"/>
        <v>17.634525095825204</v>
      </c>
      <c r="G30" s="2">
        <f t="shared" si="3"/>
        <v>0</v>
      </c>
      <c r="H30" s="2">
        <f t="shared" si="4"/>
        <v>17.634525095825204</v>
      </c>
      <c r="I30" s="2">
        <f t="shared" si="0"/>
        <v>1.3469120000000001</v>
      </c>
      <c r="J30" s="2">
        <f t="shared" si="1"/>
        <v>18.276056091992196</v>
      </c>
      <c r="K30" s="2">
        <f t="shared" si="7"/>
        <v>11.0114724839496</v>
      </c>
      <c r="L30" s="2">
        <f t="shared" si="8"/>
        <v>0</v>
      </c>
    </row>
    <row r="31" spans="1:15" s="2" customFormat="1" x14ac:dyDescent="0.2">
      <c r="A31" s="1">
        <v>1.54</v>
      </c>
      <c r="B31" s="1">
        <v>31.346900000000002</v>
      </c>
      <c r="C31" s="2">
        <f t="shared" si="5"/>
        <v>4.0000000000000036E-2</v>
      </c>
      <c r="D31" s="2">
        <f t="shared" si="6"/>
        <v>60.451441344500012</v>
      </c>
      <c r="F31" s="2">
        <f t="shared" si="2"/>
        <v>17.962891954812456</v>
      </c>
      <c r="G31" s="2">
        <f t="shared" si="3"/>
        <v>0</v>
      </c>
      <c r="H31" s="2">
        <f t="shared" si="4"/>
        <v>17.962891954812456</v>
      </c>
      <c r="I31" s="2">
        <f t="shared" si="0"/>
        <v>1.253876</v>
      </c>
      <c r="J31" s="2">
        <f t="shared" si="1"/>
        <v>18.498252276619958</v>
      </c>
      <c r="K31" s="2">
        <f t="shared" si="7"/>
        <v>12.435369165975107</v>
      </c>
      <c r="L31" s="2">
        <f t="shared" si="8"/>
        <v>0</v>
      </c>
    </row>
    <row r="32" spans="1:15" s="2" customFormat="1" x14ac:dyDescent="0.2">
      <c r="A32" s="1">
        <v>1.62</v>
      </c>
      <c r="B32" s="1">
        <v>28.8414</v>
      </c>
      <c r="C32" s="2">
        <f t="shared" si="5"/>
        <v>4.0000000000000036E-2</v>
      </c>
      <c r="D32" s="2">
        <f t="shared" si="6"/>
        <v>62.858973344500015</v>
      </c>
      <c r="F32" s="2">
        <f t="shared" si="2"/>
        <v>18.202595015408043</v>
      </c>
      <c r="G32" s="2">
        <f t="shared" si="3"/>
        <v>0</v>
      </c>
      <c r="H32" s="2">
        <f t="shared" si="4"/>
        <v>18.202595015408043</v>
      </c>
      <c r="I32" s="2">
        <f t="shared" si="0"/>
        <v>1.153656</v>
      </c>
      <c r="J32" s="2">
        <f t="shared" si="1"/>
        <v>18.628147214791724</v>
      </c>
      <c r="K32" s="2">
        <f t="shared" si="7"/>
        <v>13.881988644783929</v>
      </c>
      <c r="L32" s="2">
        <f t="shared" si="8"/>
        <v>0</v>
      </c>
    </row>
    <row r="33" spans="1:12" s="2" customFormat="1" x14ac:dyDescent="0.2">
      <c r="A33" s="1">
        <v>1.71</v>
      </c>
      <c r="B33" s="1">
        <v>26.567499999999999</v>
      </c>
      <c r="C33" s="2">
        <f t="shared" si="5"/>
        <v>4.4999999999999929E-2</v>
      </c>
      <c r="D33" s="2">
        <f t="shared" si="6"/>
        <v>65.352373844500008</v>
      </c>
      <c r="F33" s="2">
        <f t="shared" si="2"/>
        <v>18.376916212773946</v>
      </c>
      <c r="G33" s="2">
        <f t="shared" si="3"/>
        <v>0</v>
      </c>
      <c r="H33" s="2">
        <f t="shared" si="4"/>
        <v>18.376916212773946</v>
      </c>
      <c r="I33" s="2">
        <f t="shared" si="0"/>
        <v>1.0627</v>
      </c>
      <c r="J33" s="2">
        <f t="shared" si="1"/>
        <v>18.704539564262987</v>
      </c>
      <c r="K33" s="2">
        <f t="shared" si="7"/>
        <v>15.528066650052116</v>
      </c>
      <c r="L33" s="2">
        <f t="shared" si="8"/>
        <v>0</v>
      </c>
    </row>
    <row r="34" spans="1:12" s="2" customFormat="1" x14ac:dyDescent="0.2">
      <c r="A34" s="1">
        <v>1.79</v>
      </c>
      <c r="B34" s="1">
        <v>25.8536</v>
      </c>
      <c r="C34" s="2">
        <f t="shared" si="5"/>
        <v>4.0000000000000036E-2</v>
      </c>
      <c r="D34" s="2">
        <f t="shared" si="6"/>
        <v>67.449217844500012</v>
      </c>
      <c r="F34" s="2">
        <f t="shared" si="2"/>
        <v>18.478544596586733</v>
      </c>
      <c r="G34" s="2">
        <f t="shared" si="3"/>
        <v>0</v>
      </c>
      <c r="H34" s="2">
        <f t="shared" si="4"/>
        <v>18.478544596586733</v>
      </c>
      <c r="I34" s="2">
        <f t="shared" si="0"/>
        <v>1.034144</v>
      </c>
      <c r="J34" s="2">
        <f t="shared" si="1"/>
        <v>18.773546812723264</v>
      </c>
      <c r="K34" s="2">
        <f t="shared" si="7"/>
        <v>17.002285082426546</v>
      </c>
      <c r="L34" s="2">
        <f t="shared" si="8"/>
        <v>0</v>
      </c>
    </row>
    <row r="35" spans="1:12" s="2" customFormat="1" x14ac:dyDescent="0.2">
      <c r="A35" s="1">
        <v>1.88</v>
      </c>
      <c r="B35" s="1">
        <v>24.225100000000001</v>
      </c>
      <c r="C35" s="2">
        <f t="shared" si="5"/>
        <v>4.4999999999999929E-2</v>
      </c>
      <c r="D35" s="2">
        <f t="shared" si="6"/>
        <v>69.702759344500009</v>
      </c>
      <c r="F35" s="2">
        <f t="shared" si="2"/>
        <v>18.546888941969222</v>
      </c>
      <c r="G35" s="2">
        <f t="shared" si="3"/>
        <v>0</v>
      </c>
      <c r="H35" s="2">
        <f t="shared" si="4"/>
        <v>18.546888941969222</v>
      </c>
      <c r="I35" s="2">
        <f t="shared" si="0"/>
        <v>0.96900400000000009</v>
      </c>
      <c r="J35" s="2">
        <f t="shared" si="1"/>
        <v>18.774017384290453</v>
      </c>
      <c r="K35" s="2">
        <f t="shared" si="7"/>
        <v>18.66842959166156</v>
      </c>
      <c r="L35" s="2">
        <f t="shared" si="8"/>
        <v>0</v>
      </c>
    </row>
    <row r="36" spans="1:12" s="2" customFormat="1" x14ac:dyDescent="0.2">
      <c r="A36" s="1">
        <v>1.96</v>
      </c>
      <c r="B36" s="1">
        <v>24.185300000000002</v>
      </c>
      <c r="C36" s="2">
        <f t="shared" si="5"/>
        <v>4.0000000000000036E-2</v>
      </c>
      <c r="D36" s="2">
        <f t="shared" si="6"/>
        <v>71.639175344500018</v>
      </c>
      <c r="F36" s="2">
        <f t="shared" si="2"/>
        <v>18.578938787382199</v>
      </c>
      <c r="G36" s="2">
        <f t="shared" si="3"/>
        <v>0</v>
      </c>
      <c r="H36" s="2">
        <f t="shared" si="4"/>
        <v>18.578938787382199</v>
      </c>
      <c r="I36" s="2">
        <f t="shared" si="0"/>
        <v>0.96741200000000005</v>
      </c>
      <c r="J36" s="2">
        <f t="shared" si="1"/>
        <v>18.803193235886908</v>
      </c>
      <c r="K36" s="2">
        <f t="shared" si="7"/>
        <v>20.153462700835618</v>
      </c>
      <c r="L36" s="2">
        <f t="shared" si="8"/>
        <v>0</v>
      </c>
    </row>
    <row r="37" spans="1:12" s="2" customFormat="1" x14ac:dyDescent="0.2">
      <c r="A37" s="1">
        <v>2.04</v>
      </c>
      <c r="B37" s="1">
        <v>23.708600000000001</v>
      </c>
      <c r="C37" s="2">
        <f t="shared" si="5"/>
        <v>4.0000000000000036E-2</v>
      </c>
      <c r="D37" s="2">
        <f t="shared" si="6"/>
        <v>73.554931344500019</v>
      </c>
      <c r="F37" s="2">
        <f t="shared" si="2"/>
        <v>18.601629815327996</v>
      </c>
      <c r="G37" s="2">
        <f t="shared" si="3"/>
        <v>0</v>
      </c>
      <c r="H37" s="2">
        <f t="shared" si="4"/>
        <v>18.601629815327996</v>
      </c>
      <c r="I37" s="2">
        <f t="shared" si="0"/>
        <v>0.94834400000000008</v>
      </c>
      <c r="J37" s="2">
        <f t="shared" si="1"/>
        <v>18.805908622714874</v>
      </c>
      <c r="K37" s="2">
        <f t="shared" si="7"/>
        <v>21.640685444944026</v>
      </c>
      <c r="L37" s="2">
        <f t="shared" si="8"/>
        <v>0</v>
      </c>
    </row>
    <row r="38" spans="1:12" s="2" customFormat="1" x14ac:dyDescent="0.2">
      <c r="A38" s="1">
        <v>2.12</v>
      </c>
      <c r="B38" s="1">
        <v>22.217099999999999</v>
      </c>
      <c r="C38" s="2">
        <f t="shared" si="5"/>
        <v>4.0000000000000036E-2</v>
      </c>
      <c r="D38" s="2">
        <f t="shared" si="6"/>
        <v>75.391959344500023</v>
      </c>
      <c r="F38" s="2">
        <f t="shared" si="2"/>
        <v>18.59255727355043</v>
      </c>
      <c r="G38" s="2">
        <f t="shared" si="3"/>
        <v>0</v>
      </c>
      <c r="H38" s="2">
        <f t="shared" si="4"/>
        <v>18.59255727355043</v>
      </c>
      <c r="I38" s="2">
        <f t="shared" si="0"/>
        <v>0.88868399999999992</v>
      </c>
      <c r="J38" s="2">
        <f t="shared" si="1"/>
        <v>18.737538982608413</v>
      </c>
      <c r="K38" s="2">
        <f t="shared" si="7"/>
        <v>23.128452928499165</v>
      </c>
      <c r="L38" s="2">
        <f t="shared" si="8"/>
        <v>0</v>
      </c>
    </row>
    <row r="39" spans="1:12" s="2" customFormat="1" x14ac:dyDescent="0.2">
      <c r="A39" s="1">
        <v>2.21</v>
      </c>
      <c r="B39" s="1">
        <v>21.426300000000001</v>
      </c>
      <c r="C39" s="2">
        <f t="shared" si="5"/>
        <v>4.4999999999999929E-2</v>
      </c>
      <c r="D39" s="2">
        <f t="shared" si="6"/>
        <v>77.355912344500027</v>
      </c>
      <c r="F39" s="2">
        <f t="shared" si="2"/>
        <v>18.542597491340388</v>
      </c>
      <c r="G39" s="2">
        <f t="shared" si="3"/>
        <v>0</v>
      </c>
      <c r="H39" s="2">
        <f t="shared" si="4"/>
        <v>18.542597491340388</v>
      </c>
      <c r="I39" s="2">
        <f t="shared" si="0"/>
        <v>0.85705200000000004</v>
      </c>
      <c r="J39" s="2">
        <f t="shared" si="1"/>
        <v>18.657945591686772</v>
      </c>
      <c r="K39" s="2">
        <f t="shared" si="7"/>
        <v>24.799534892919247</v>
      </c>
      <c r="L39" s="2">
        <f t="shared" si="8"/>
        <v>0</v>
      </c>
    </row>
    <row r="40" spans="1:12" s="2" customFormat="1" x14ac:dyDescent="0.2">
      <c r="A40" s="1">
        <v>2.29</v>
      </c>
      <c r="B40" s="1">
        <v>20.536300000000001</v>
      </c>
      <c r="C40" s="2">
        <f t="shared" si="5"/>
        <v>4.0000000000000036E-2</v>
      </c>
      <c r="D40" s="2">
        <f t="shared" si="6"/>
        <v>79.034416344500031</v>
      </c>
      <c r="F40" s="2">
        <f t="shared" si="2"/>
        <v>18.473673668150571</v>
      </c>
      <c r="G40" s="2">
        <f t="shared" si="3"/>
        <v>0</v>
      </c>
      <c r="H40" s="2">
        <f t="shared" si="4"/>
        <v>18.473673668150571</v>
      </c>
      <c r="I40" s="2">
        <f t="shared" si="0"/>
        <v>0.82145200000000007</v>
      </c>
      <c r="J40" s="2">
        <f t="shared" si="1"/>
        <v>18.556178721424548</v>
      </c>
      <c r="K40" s="2">
        <f t="shared" si="7"/>
        <v>26.280185739298886</v>
      </c>
      <c r="L40" s="2">
        <f t="shared" si="8"/>
        <v>0</v>
      </c>
    </row>
    <row r="41" spans="1:12" s="2" customFormat="1" x14ac:dyDescent="0.2">
      <c r="A41" s="1">
        <v>2.38</v>
      </c>
      <c r="B41" s="1">
        <v>21.426400000000001</v>
      </c>
      <c r="C41" s="2">
        <f t="shared" si="5"/>
        <v>4.4999999999999929E-2</v>
      </c>
      <c r="D41" s="2">
        <f t="shared" si="6"/>
        <v>80.922737844500034</v>
      </c>
      <c r="F41" s="2">
        <f t="shared" si="2"/>
        <v>18.399359032388446</v>
      </c>
      <c r="G41" s="2">
        <f t="shared" si="3"/>
        <v>0</v>
      </c>
      <c r="H41" s="2">
        <f t="shared" si="4"/>
        <v>18.399359032388446</v>
      </c>
      <c r="I41" s="2">
        <f t="shared" si="0"/>
        <v>0.85705600000000004</v>
      </c>
      <c r="J41" s="2">
        <f t="shared" si="1"/>
        <v>18.520440671092906</v>
      </c>
      <c r="K41" s="2">
        <f t="shared" si="7"/>
        <v>27.939472210823141</v>
      </c>
      <c r="L41" s="2">
        <f t="shared" si="8"/>
        <v>0</v>
      </c>
    </row>
    <row r="42" spans="1:12" s="2" customFormat="1" x14ac:dyDescent="0.2">
      <c r="A42" s="1">
        <v>2.46</v>
      </c>
      <c r="B42" s="1">
        <v>21.7455</v>
      </c>
      <c r="C42" s="2">
        <f t="shared" si="5"/>
        <v>4.0000000000000036E-2</v>
      </c>
      <c r="D42" s="2">
        <f t="shared" si="6"/>
        <v>82.649613844500038</v>
      </c>
      <c r="F42" s="2">
        <f t="shared" si="2"/>
        <v>18.355021815432035</v>
      </c>
      <c r="G42" s="2">
        <f t="shared" si="3"/>
        <v>0</v>
      </c>
      <c r="H42" s="2">
        <f t="shared" si="4"/>
        <v>18.355021815432035</v>
      </c>
      <c r="I42" s="2">
        <f t="shared" si="0"/>
        <v>0.86982000000000004</v>
      </c>
      <c r="J42" s="2">
        <f t="shared" si="1"/>
        <v>18.490640942814753</v>
      </c>
      <c r="K42" s="2">
        <f t="shared" si="7"/>
        <v>29.40964744473596</v>
      </c>
      <c r="L42" s="2">
        <f t="shared" si="8"/>
        <v>0</v>
      </c>
    </row>
    <row r="43" spans="1:12" s="2" customFormat="1" x14ac:dyDescent="0.2">
      <c r="A43" s="1">
        <v>2.54</v>
      </c>
      <c r="B43" s="1">
        <v>22.527699999999999</v>
      </c>
      <c r="C43" s="2">
        <f t="shared" si="5"/>
        <v>4.0000000000000036E-2</v>
      </c>
      <c r="D43" s="2">
        <f t="shared" si="6"/>
        <v>84.420541844500036</v>
      </c>
      <c r="F43" s="2">
        <f t="shared" si="2"/>
        <v>18.329698606983719</v>
      </c>
      <c r="G43" s="2">
        <f t="shared" si="3"/>
        <v>0</v>
      </c>
      <c r="H43" s="2">
        <f t="shared" si="4"/>
        <v>18.329698606983719</v>
      </c>
      <c r="I43" s="2">
        <f t="shared" si="0"/>
        <v>0.90110800000000002</v>
      </c>
      <c r="J43" s="2">
        <f t="shared" si="1"/>
        <v>18.497618662704369</v>
      </c>
      <c r="K43" s="2">
        <f t="shared" si="7"/>
        <v>30.87703626163259</v>
      </c>
      <c r="L43" s="2">
        <f t="shared" si="8"/>
        <v>0</v>
      </c>
    </row>
    <row r="44" spans="1:12" s="2" customFormat="1" x14ac:dyDescent="0.2">
      <c r="A44" s="1">
        <v>2.62</v>
      </c>
      <c r="B44" s="1">
        <v>19.891100000000002</v>
      </c>
      <c r="C44" s="2">
        <f t="shared" si="5"/>
        <v>4.0000000000000036E-2</v>
      </c>
      <c r="D44" s="2">
        <f t="shared" si="6"/>
        <v>86.11729384450004</v>
      </c>
      <c r="F44" s="2">
        <f t="shared" si="2"/>
        <v>18.276279838082399</v>
      </c>
      <c r="G44" s="2">
        <f t="shared" si="3"/>
        <v>0</v>
      </c>
      <c r="H44" s="2">
        <f t="shared" si="4"/>
        <v>18.276279838082399</v>
      </c>
      <c r="I44" s="2">
        <f t="shared" ref="I44:I75" si="9">Vb*B44</f>
        <v>0.79564400000000013</v>
      </c>
      <c r="J44" s="2">
        <f t="shared" ref="J44:J75" si="10">I44+(1-Vb)*(H44)</f>
        <v>18.340872644559102</v>
      </c>
      <c r="K44" s="2">
        <f t="shared" si="7"/>
        <v>32.341275399435233</v>
      </c>
      <c r="L44" s="2">
        <f t="shared" si="8"/>
        <v>0</v>
      </c>
    </row>
    <row r="45" spans="1:12" s="2" customFormat="1" x14ac:dyDescent="0.2">
      <c r="A45" s="1">
        <v>2.71</v>
      </c>
      <c r="B45" s="1">
        <v>20.9041</v>
      </c>
      <c r="C45" s="2">
        <f t="shared" si="5"/>
        <v>4.4999999999999929E-2</v>
      </c>
      <c r="D45" s="2">
        <f t="shared" si="6"/>
        <v>87.953077844500044</v>
      </c>
      <c r="F45" s="2">
        <f t="shared" ref="F45:F76" si="11">(K1r*D45-(k2r+k3r/(1+k4r*C45))*(K44+F44*C45)+(k4r/(1+k4r*C45))*(L44+G44*C45))/(1+(k2r+k3r/(1+k4r*C45))*C45)</f>
        <v>18.190099894108116</v>
      </c>
      <c r="G45" s="2">
        <f t="shared" ref="G45:G76" si="12">(k3r*K45-k4r*(L44+G44*C45))/(1+k4r*C45)</f>
        <v>0</v>
      </c>
      <c r="H45" s="2">
        <f t="shared" si="4"/>
        <v>18.190099894108116</v>
      </c>
      <c r="I45" s="2">
        <f t="shared" si="9"/>
        <v>0.83616400000000002</v>
      </c>
      <c r="J45" s="2">
        <f t="shared" si="10"/>
        <v>18.298659898343789</v>
      </c>
      <c r="K45" s="2">
        <f t="shared" si="7"/>
        <v>33.982262487383807</v>
      </c>
      <c r="L45" s="2">
        <f t="shared" si="8"/>
        <v>0</v>
      </c>
    </row>
    <row r="46" spans="1:12" s="2" customFormat="1" x14ac:dyDescent="0.2">
      <c r="A46" s="1">
        <v>2.79</v>
      </c>
      <c r="B46" s="1">
        <v>21.282</v>
      </c>
      <c r="C46" s="2">
        <f t="shared" si="5"/>
        <v>4.0000000000000036E-2</v>
      </c>
      <c r="D46" s="2">
        <f t="shared" si="6"/>
        <v>89.640521844500043</v>
      </c>
      <c r="F46" s="2">
        <f t="shared" si="11"/>
        <v>18.138505388456814</v>
      </c>
      <c r="G46" s="2">
        <f t="shared" si="12"/>
        <v>0</v>
      </c>
      <c r="H46" s="2">
        <f t="shared" si="4"/>
        <v>18.138505388456814</v>
      </c>
      <c r="I46" s="2">
        <f t="shared" si="9"/>
        <v>0.85128000000000004</v>
      </c>
      <c r="J46" s="2">
        <f t="shared" si="10"/>
        <v>18.264245172918539</v>
      </c>
      <c r="K46" s="2">
        <f t="shared" si="7"/>
        <v>35.435406698686407</v>
      </c>
      <c r="L46" s="2">
        <f t="shared" si="8"/>
        <v>0</v>
      </c>
    </row>
    <row r="47" spans="1:12" s="2" customFormat="1" x14ac:dyDescent="0.2">
      <c r="A47" s="1">
        <v>2.88</v>
      </c>
      <c r="B47" s="1">
        <v>20.375399999999999</v>
      </c>
      <c r="C47" s="2">
        <f t="shared" si="5"/>
        <v>4.4999999999999929E-2</v>
      </c>
      <c r="D47" s="2">
        <f t="shared" si="6"/>
        <v>91.515104844500044</v>
      </c>
      <c r="F47" s="2">
        <f t="shared" si="11"/>
        <v>18.073566960602975</v>
      </c>
      <c r="G47" s="2">
        <f t="shared" si="12"/>
        <v>0</v>
      </c>
      <c r="H47" s="2">
        <f t="shared" si="4"/>
        <v>18.073566960602975</v>
      </c>
      <c r="I47" s="2">
        <f t="shared" si="9"/>
        <v>0.81501599999999996</v>
      </c>
      <c r="J47" s="2">
        <f t="shared" si="10"/>
        <v>18.165640282178856</v>
      </c>
      <c r="K47" s="2">
        <f t="shared" si="7"/>
        <v>37.064949954394095</v>
      </c>
      <c r="L47" s="2">
        <f t="shared" si="8"/>
        <v>0</v>
      </c>
    </row>
    <row r="48" spans="1:12" s="2" customFormat="1" x14ac:dyDescent="0.2">
      <c r="A48" s="1">
        <v>2.96</v>
      </c>
      <c r="B48" s="1">
        <v>20.344000000000001</v>
      </c>
      <c r="C48" s="2">
        <f t="shared" si="5"/>
        <v>4.0000000000000036E-2</v>
      </c>
      <c r="D48" s="2">
        <f t="shared" si="6"/>
        <v>93.143880844500046</v>
      </c>
      <c r="F48" s="2">
        <f t="shared" si="11"/>
        <v>18.003535315089131</v>
      </c>
      <c r="G48" s="2">
        <f t="shared" si="12"/>
        <v>0</v>
      </c>
      <c r="H48" s="2">
        <f t="shared" si="4"/>
        <v>18.003535315089131</v>
      </c>
      <c r="I48" s="2">
        <f t="shared" si="9"/>
        <v>0.81376000000000004</v>
      </c>
      <c r="J48" s="2">
        <f t="shared" si="10"/>
        <v>18.097153902485562</v>
      </c>
      <c r="K48" s="2">
        <f t="shared" si="7"/>
        <v>38.50803404542178</v>
      </c>
      <c r="L48" s="2">
        <f t="shared" si="8"/>
        <v>0</v>
      </c>
    </row>
    <row r="49" spans="1:12" s="2" customFormat="1" x14ac:dyDescent="0.2">
      <c r="A49" s="1">
        <v>3.04</v>
      </c>
      <c r="B49" s="1">
        <v>20.9376</v>
      </c>
      <c r="C49" s="2">
        <f t="shared" si="5"/>
        <v>4.0000000000000036E-2</v>
      </c>
      <c r="D49" s="2">
        <f t="shared" si="6"/>
        <v>94.795144844500044</v>
      </c>
      <c r="F49" s="2">
        <f t="shared" si="11"/>
        <v>17.945068832144457</v>
      </c>
      <c r="G49" s="2">
        <f t="shared" si="12"/>
        <v>0</v>
      </c>
      <c r="H49" s="2">
        <f t="shared" si="4"/>
        <v>17.945068832144457</v>
      </c>
      <c r="I49" s="2">
        <f t="shared" si="9"/>
        <v>0.83750400000000003</v>
      </c>
      <c r="J49" s="2">
        <f t="shared" si="10"/>
        <v>18.064770078858679</v>
      </c>
      <c r="K49" s="2">
        <f t="shared" si="7"/>
        <v>39.945978211311129</v>
      </c>
      <c r="L49" s="2">
        <f t="shared" si="8"/>
        <v>0</v>
      </c>
    </row>
    <row r="50" spans="1:12" s="2" customFormat="1" x14ac:dyDescent="0.2">
      <c r="A50" s="1">
        <v>3.12</v>
      </c>
      <c r="B50" s="1">
        <v>20.201899999999998</v>
      </c>
      <c r="C50" s="2">
        <f t="shared" si="5"/>
        <v>4.0000000000000036E-2</v>
      </c>
      <c r="D50" s="2">
        <f t="shared" si="6"/>
        <v>96.440724844500039</v>
      </c>
      <c r="F50" s="2">
        <f t="shared" si="11"/>
        <v>17.88666613284467</v>
      </c>
      <c r="G50" s="2">
        <f t="shared" si="12"/>
        <v>0</v>
      </c>
      <c r="H50" s="2">
        <f t="shared" si="4"/>
        <v>17.88666613284467</v>
      </c>
      <c r="I50" s="2">
        <f t="shared" si="9"/>
        <v>0.80807599999999991</v>
      </c>
      <c r="J50" s="2">
        <f t="shared" si="10"/>
        <v>17.979275487530884</v>
      </c>
      <c r="K50" s="2">
        <f t="shared" si="7"/>
        <v>41.379247609910692</v>
      </c>
      <c r="L50" s="2">
        <f t="shared" si="8"/>
        <v>0</v>
      </c>
    </row>
    <row r="51" spans="1:12" s="2" customFormat="1" x14ac:dyDescent="0.2">
      <c r="A51" s="1">
        <v>3.21</v>
      </c>
      <c r="B51" s="1">
        <v>20.266999999999999</v>
      </c>
      <c r="C51" s="2">
        <f t="shared" si="5"/>
        <v>4.4999999999999929E-2</v>
      </c>
      <c r="D51" s="2">
        <f t="shared" si="6"/>
        <v>98.261825344500039</v>
      </c>
      <c r="F51" s="2">
        <f t="shared" si="11"/>
        <v>17.811888845824615</v>
      </c>
      <c r="G51" s="2">
        <f t="shared" si="12"/>
        <v>0</v>
      </c>
      <c r="H51" s="2">
        <f t="shared" si="4"/>
        <v>17.811888845824615</v>
      </c>
      <c r="I51" s="2">
        <f t="shared" si="9"/>
        <v>0.81067999999999996</v>
      </c>
      <c r="J51" s="2">
        <f t="shared" si="10"/>
        <v>17.910093291991632</v>
      </c>
      <c r="K51" s="2">
        <f t="shared" si="7"/>
        <v>42.985682583950805</v>
      </c>
      <c r="L51" s="2">
        <f t="shared" si="8"/>
        <v>0</v>
      </c>
    </row>
    <row r="52" spans="1:12" s="2" customFormat="1" x14ac:dyDescent="0.2">
      <c r="A52" s="1">
        <v>3.29</v>
      </c>
      <c r="B52" s="1">
        <v>19.545000000000002</v>
      </c>
      <c r="C52" s="2">
        <f t="shared" si="5"/>
        <v>4.0000000000000036E-2</v>
      </c>
      <c r="D52" s="2">
        <f t="shared" si="6"/>
        <v>99.854305344500034</v>
      </c>
      <c r="F52" s="2">
        <f t="shared" si="11"/>
        <v>17.737885361674625</v>
      </c>
      <c r="G52" s="2">
        <f t="shared" si="12"/>
        <v>0</v>
      </c>
      <c r="H52" s="2">
        <f t="shared" si="4"/>
        <v>17.737885361674625</v>
      </c>
      <c r="I52" s="2">
        <f t="shared" si="9"/>
        <v>0.78180000000000005</v>
      </c>
      <c r="J52" s="2">
        <f t="shared" si="10"/>
        <v>17.81016994720764</v>
      </c>
      <c r="K52" s="2">
        <f t="shared" si="7"/>
        <v>44.407673552250778</v>
      </c>
      <c r="L52" s="2">
        <f t="shared" si="8"/>
        <v>0</v>
      </c>
    </row>
    <row r="53" spans="1:12" s="2" customFormat="1" x14ac:dyDescent="0.2">
      <c r="A53" s="1">
        <v>3.38</v>
      </c>
      <c r="B53" s="1">
        <v>19.253599999999999</v>
      </c>
      <c r="C53" s="2">
        <f t="shared" si="5"/>
        <v>4.4999999999999929E-2</v>
      </c>
      <c r="D53" s="2">
        <f t="shared" si="6"/>
        <v>101.60024234450003</v>
      </c>
      <c r="F53" s="2">
        <f t="shared" si="11"/>
        <v>17.640252069473789</v>
      </c>
      <c r="G53" s="2">
        <f t="shared" si="12"/>
        <v>0</v>
      </c>
      <c r="H53" s="2">
        <f t="shared" si="4"/>
        <v>17.640252069473789</v>
      </c>
      <c r="I53" s="2">
        <f t="shared" si="9"/>
        <v>0.77014399999999994</v>
      </c>
      <c r="J53" s="2">
        <f t="shared" si="10"/>
        <v>17.704785986694834</v>
      </c>
      <c r="K53" s="2">
        <f t="shared" si="7"/>
        <v>45.999689736652456</v>
      </c>
      <c r="L53" s="2">
        <f t="shared" si="8"/>
        <v>0</v>
      </c>
    </row>
    <row r="54" spans="1:12" s="2" customFormat="1" x14ac:dyDescent="0.2">
      <c r="A54" s="1">
        <v>3.46</v>
      </c>
      <c r="B54" s="1">
        <v>20.6816</v>
      </c>
      <c r="C54" s="2">
        <f t="shared" si="5"/>
        <v>4.0000000000000036E-2</v>
      </c>
      <c r="D54" s="2">
        <f t="shared" si="6"/>
        <v>103.19765034450003</v>
      </c>
      <c r="F54" s="2">
        <f t="shared" si="11"/>
        <v>17.57491198831795</v>
      </c>
      <c r="G54" s="2">
        <f t="shared" si="12"/>
        <v>0</v>
      </c>
      <c r="H54" s="2">
        <f t="shared" si="4"/>
        <v>17.57491198831795</v>
      </c>
      <c r="I54" s="2">
        <f t="shared" si="9"/>
        <v>0.827264</v>
      </c>
      <c r="J54" s="2">
        <f t="shared" si="10"/>
        <v>17.699179508785232</v>
      </c>
      <c r="K54" s="2">
        <f t="shared" si="7"/>
        <v>47.408296298964125</v>
      </c>
      <c r="L54" s="2">
        <f t="shared" si="8"/>
        <v>0</v>
      </c>
    </row>
    <row r="55" spans="1:12" s="2" customFormat="1" x14ac:dyDescent="0.2">
      <c r="A55" s="1">
        <v>4.5199999999999996</v>
      </c>
      <c r="B55" s="1">
        <v>16.7987</v>
      </c>
      <c r="C55" s="2">
        <f t="shared" si="5"/>
        <v>0.5299999999999998</v>
      </c>
      <c r="D55" s="2">
        <f t="shared" si="6"/>
        <v>123.06220934450002</v>
      </c>
      <c r="F55" s="2">
        <f t="shared" si="11"/>
        <v>16.49279360586063</v>
      </c>
      <c r="G55" s="2">
        <f t="shared" si="12"/>
        <v>0</v>
      </c>
      <c r="H55" s="2">
        <f t="shared" si="4"/>
        <v>16.49279360586063</v>
      </c>
      <c r="I55" s="2">
        <f t="shared" si="9"/>
        <v>0.67194799999999999</v>
      </c>
      <c r="J55" s="2">
        <f t="shared" si="10"/>
        <v>16.505029861626205</v>
      </c>
      <c r="K55" s="2">
        <f t="shared" si="7"/>
        <v>65.46418026387876</v>
      </c>
      <c r="L55" s="2">
        <f t="shared" si="8"/>
        <v>0</v>
      </c>
    </row>
    <row r="56" spans="1:12" s="2" customFormat="1" x14ac:dyDescent="0.2">
      <c r="A56" s="1">
        <v>7.48</v>
      </c>
      <c r="B56" s="1">
        <v>13.0755</v>
      </c>
      <c r="C56" s="2">
        <f t="shared" si="5"/>
        <v>1.4800000000000004</v>
      </c>
      <c r="D56" s="2">
        <f t="shared" si="6"/>
        <v>167.27602534450003</v>
      </c>
      <c r="F56" s="2">
        <f t="shared" si="11"/>
        <v>12.628536056048139</v>
      </c>
      <c r="G56" s="2">
        <f t="shared" si="12"/>
        <v>0</v>
      </c>
      <c r="H56" s="2">
        <f t="shared" si="4"/>
        <v>12.628536056048139</v>
      </c>
      <c r="I56" s="2">
        <f t="shared" si="9"/>
        <v>0.52302000000000004</v>
      </c>
      <c r="J56" s="2">
        <f t="shared" si="10"/>
        <v>12.646414613806213</v>
      </c>
      <c r="K56" s="2">
        <f t="shared" si="7"/>
        <v>108.56374816350375</v>
      </c>
      <c r="L56" s="2">
        <f t="shared" si="8"/>
        <v>0</v>
      </c>
    </row>
    <row r="57" spans="1:12" s="2" customFormat="1" x14ac:dyDescent="0.2">
      <c r="A57" s="1">
        <v>8</v>
      </c>
      <c r="B57" s="1">
        <v>12.8062</v>
      </c>
      <c r="C57" s="2">
        <f t="shared" si="5"/>
        <v>0.25999999999999979</v>
      </c>
      <c r="D57" s="2">
        <f t="shared" si="6"/>
        <v>174.00526734450003</v>
      </c>
      <c r="F57" s="2">
        <f t="shared" si="11"/>
        <v>12.104887759966271</v>
      </c>
      <c r="G57" s="2">
        <f t="shared" si="12"/>
        <v>0</v>
      </c>
      <c r="H57" s="2">
        <f t="shared" si="4"/>
        <v>12.104887759966271</v>
      </c>
      <c r="I57" s="2">
        <f t="shared" si="9"/>
        <v>0.51224800000000004</v>
      </c>
      <c r="J57" s="2">
        <f t="shared" si="10"/>
        <v>12.13294024956762</v>
      </c>
      <c r="K57" s="2">
        <f t="shared" si="7"/>
        <v>114.99443835566748</v>
      </c>
      <c r="L57" s="2">
        <f t="shared" si="8"/>
        <v>0</v>
      </c>
    </row>
    <row r="58" spans="1:12" s="2" customFormat="1" x14ac:dyDescent="0.2">
      <c r="A58" s="1">
        <v>9</v>
      </c>
      <c r="B58" s="1">
        <v>12.324299999999999</v>
      </c>
      <c r="C58" s="2">
        <f t="shared" si="5"/>
        <v>0.5</v>
      </c>
      <c r="D58" s="2">
        <f t="shared" si="6"/>
        <v>186.57051734450002</v>
      </c>
      <c r="F58" s="2">
        <f t="shared" si="11"/>
        <v>11.283812655979768</v>
      </c>
      <c r="G58" s="2">
        <f t="shared" si="12"/>
        <v>0</v>
      </c>
      <c r="H58" s="2">
        <f t="shared" si="4"/>
        <v>11.283812655979768</v>
      </c>
      <c r="I58" s="2">
        <f t="shared" si="9"/>
        <v>0.49297199999999997</v>
      </c>
      <c r="J58" s="2">
        <f t="shared" si="10"/>
        <v>11.325432149740577</v>
      </c>
      <c r="K58" s="2">
        <f t="shared" si="7"/>
        <v>126.6887885636405</v>
      </c>
      <c r="L58" s="2">
        <f t="shared" si="8"/>
        <v>0</v>
      </c>
    </row>
    <row r="59" spans="1:12" s="2" customFormat="1" x14ac:dyDescent="0.2">
      <c r="A59" s="1">
        <v>10</v>
      </c>
      <c r="B59" s="1">
        <v>11.8733</v>
      </c>
      <c r="C59" s="2">
        <f t="shared" si="5"/>
        <v>0.5</v>
      </c>
      <c r="D59" s="2">
        <f t="shared" si="6"/>
        <v>198.66931734450003</v>
      </c>
      <c r="F59" s="2">
        <f t="shared" si="11"/>
        <v>10.64190359358787</v>
      </c>
      <c r="G59" s="2">
        <f t="shared" si="12"/>
        <v>0</v>
      </c>
      <c r="H59" s="2">
        <f t="shared" si="4"/>
        <v>10.64190359358787</v>
      </c>
      <c r="I59" s="2">
        <f t="shared" si="9"/>
        <v>0.47493200000000002</v>
      </c>
      <c r="J59" s="2">
        <f t="shared" si="10"/>
        <v>10.691159449844355</v>
      </c>
      <c r="K59" s="2">
        <f t="shared" si="7"/>
        <v>137.65164668842431</v>
      </c>
      <c r="L59" s="2">
        <f t="shared" si="8"/>
        <v>0</v>
      </c>
    </row>
    <row r="60" spans="1:12" s="2" customFormat="1" x14ac:dyDescent="0.2">
      <c r="A60" s="1">
        <v>11</v>
      </c>
      <c r="B60" s="1">
        <v>11.451000000000001</v>
      </c>
      <c r="C60" s="2">
        <f t="shared" si="5"/>
        <v>0.5</v>
      </c>
      <c r="D60" s="2">
        <f t="shared" si="6"/>
        <v>210.33146734450003</v>
      </c>
      <c r="F60" s="2">
        <f t="shared" si="11"/>
        <v>10.117030156152714</v>
      </c>
      <c r="G60" s="2">
        <f t="shared" si="12"/>
        <v>0</v>
      </c>
      <c r="H60" s="2">
        <f t="shared" si="4"/>
        <v>10.117030156152714</v>
      </c>
      <c r="I60" s="2">
        <f t="shared" si="9"/>
        <v>0.45804</v>
      </c>
      <c r="J60" s="2">
        <f t="shared" si="10"/>
        <v>10.170388949906606</v>
      </c>
      <c r="K60" s="2">
        <f t="shared" si="7"/>
        <v>148.03111356329461</v>
      </c>
      <c r="L60" s="2">
        <f t="shared" si="8"/>
        <v>0</v>
      </c>
    </row>
    <row r="61" spans="1:12" s="2" customFormat="1" x14ac:dyDescent="0.2">
      <c r="A61" s="1">
        <v>12</v>
      </c>
      <c r="B61" s="1">
        <v>11.0556</v>
      </c>
      <c r="C61" s="2">
        <f t="shared" si="5"/>
        <v>0.5</v>
      </c>
      <c r="D61" s="2">
        <f t="shared" si="6"/>
        <v>221.58476734450002</v>
      </c>
      <c r="F61" s="2">
        <f t="shared" si="11"/>
        <v>9.6712740936916255</v>
      </c>
      <c r="G61" s="2">
        <f t="shared" si="12"/>
        <v>0</v>
      </c>
      <c r="H61" s="2">
        <f t="shared" si="4"/>
        <v>9.6712740936916255</v>
      </c>
      <c r="I61" s="2">
        <f t="shared" si="9"/>
        <v>0.44222400000000001</v>
      </c>
      <c r="J61" s="2">
        <f t="shared" si="10"/>
        <v>9.7266471299439594</v>
      </c>
      <c r="K61" s="2">
        <f t="shared" si="7"/>
        <v>157.92526568821677</v>
      </c>
      <c r="L61" s="2">
        <f t="shared" si="8"/>
        <v>0</v>
      </c>
    </row>
    <row r="62" spans="1:12" s="2" customFormat="1" x14ac:dyDescent="0.2">
      <c r="A62" s="1">
        <v>13</v>
      </c>
      <c r="B62" s="1">
        <v>10.6853</v>
      </c>
      <c r="C62" s="2">
        <f t="shared" si="5"/>
        <v>0.5</v>
      </c>
      <c r="D62" s="2">
        <f t="shared" si="6"/>
        <v>232.45521734450003</v>
      </c>
      <c r="F62" s="2">
        <f t="shared" si="11"/>
        <v>9.2813084562149815</v>
      </c>
      <c r="G62" s="2">
        <f t="shared" si="12"/>
        <v>0</v>
      </c>
      <c r="H62" s="2">
        <f t="shared" si="4"/>
        <v>9.2813084562149815</v>
      </c>
      <c r="I62" s="2">
        <f t="shared" si="9"/>
        <v>0.42741200000000001</v>
      </c>
      <c r="J62" s="2">
        <f t="shared" si="10"/>
        <v>9.3374681179663828</v>
      </c>
      <c r="K62" s="2">
        <f t="shared" si="7"/>
        <v>167.40155696317007</v>
      </c>
      <c r="L62" s="2">
        <f t="shared" si="8"/>
        <v>0</v>
      </c>
    </row>
    <row r="63" spans="1:12" s="2" customFormat="1" x14ac:dyDescent="0.2">
      <c r="A63" s="1">
        <v>14</v>
      </c>
      <c r="B63" s="1">
        <v>10.3383</v>
      </c>
      <c r="C63" s="2">
        <f t="shared" si="5"/>
        <v>0.5</v>
      </c>
      <c r="D63" s="2">
        <f t="shared" si="6"/>
        <v>242.96701734450002</v>
      </c>
      <c r="F63" s="2">
        <f t="shared" si="11"/>
        <v>8.9325610737289942</v>
      </c>
      <c r="G63" s="2">
        <f t="shared" si="12"/>
        <v>0</v>
      </c>
      <c r="H63" s="2">
        <f t="shared" si="4"/>
        <v>8.9325610737289942</v>
      </c>
      <c r="I63" s="2">
        <f t="shared" si="9"/>
        <v>0.41353200000000001</v>
      </c>
      <c r="J63" s="2">
        <f t="shared" si="10"/>
        <v>8.9887906307798335</v>
      </c>
      <c r="K63" s="2">
        <f t="shared" si="7"/>
        <v>176.50849172814205</v>
      </c>
      <c r="L63" s="2">
        <f t="shared" si="8"/>
        <v>0</v>
      </c>
    </row>
    <row r="64" spans="1:12" s="2" customFormat="1" x14ac:dyDescent="0.2">
      <c r="A64" s="1">
        <v>15</v>
      </c>
      <c r="B64" s="1">
        <v>10.013</v>
      </c>
      <c r="C64" s="2">
        <f t="shared" si="5"/>
        <v>0.5</v>
      </c>
      <c r="D64" s="2">
        <f t="shared" si="6"/>
        <v>253.14266734450001</v>
      </c>
      <c r="F64" s="2">
        <f t="shared" si="11"/>
        <v>8.6157446442373846</v>
      </c>
      <c r="G64" s="2">
        <f t="shared" si="12"/>
        <v>0</v>
      </c>
      <c r="H64" s="2">
        <f t="shared" si="4"/>
        <v>8.6157446442373846</v>
      </c>
      <c r="I64" s="2">
        <f t="shared" si="9"/>
        <v>0.40051999999999999</v>
      </c>
      <c r="J64" s="2">
        <f t="shared" si="10"/>
        <v>8.6716348584678897</v>
      </c>
      <c r="K64" s="2">
        <f t="shared" si="7"/>
        <v>185.28264458712525</v>
      </c>
      <c r="L64" s="2">
        <f t="shared" si="8"/>
        <v>0</v>
      </c>
    </row>
    <row r="65" spans="1:12" s="2" customFormat="1" x14ac:dyDescent="0.2">
      <c r="A65" s="1">
        <v>16</v>
      </c>
      <c r="B65" s="1">
        <v>9.7080199999999994</v>
      </c>
      <c r="C65" s="2">
        <f t="shared" si="5"/>
        <v>0.5</v>
      </c>
      <c r="D65" s="2">
        <f t="shared" si="6"/>
        <v>263.00317734449999</v>
      </c>
      <c r="F65" s="2">
        <f t="shared" si="11"/>
        <v>8.3248099865424248</v>
      </c>
      <c r="G65" s="2">
        <f t="shared" si="12"/>
        <v>0</v>
      </c>
      <c r="H65" s="2">
        <f t="shared" si="4"/>
        <v>8.3248099865424248</v>
      </c>
      <c r="I65" s="2">
        <f t="shared" si="9"/>
        <v>0.38832079999999997</v>
      </c>
      <c r="J65" s="2">
        <f t="shared" si="10"/>
        <v>8.3801383870807271</v>
      </c>
      <c r="K65" s="2">
        <f t="shared" si="7"/>
        <v>193.75292190251514</v>
      </c>
      <c r="L65" s="2">
        <f t="shared" si="8"/>
        <v>0</v>
      </c>
    </row>
    <row r="66" spans="1:12" s="2" customFormat="1" x14ac:dyDescent="0.2">
      <c r="A66" s="1">
        <v>17</v>
      </c>
      <c r="B66" s="1">
        <v>9.42197</v>
      </c>
      <c r="C66" s="2">
        <f t="shared" si="5"/>
        <v>0.5</v>
      </c>
      <c r="D66" s="2">
        <f t="shared" si="6"/>
        <v>272.5681723445</v>
      </c>
      <c r="F66" s="2">
        <f t="shared" si="11"/>
        <v>8.0556843919254568</v>
      </c>
      <c r="G66" s="2">
        <f t="shared" si="12"/>
        <v>0</v>
      </c>
      <c r="H66" s="2">
        <f t="shared" si="4"/>
        <v>8.0556843919254568</v>
      </c>
      <c r="I66" s="2">
        <f t="shared" si="9"/>
        <v>0.37687880000000001</v>
      </c>
      <c r="J66" s="2">
        <f t="shared" si="10"/>
        <v>8.1103358162484387</v>
      </c>
      <c r="K66" s="2">
        <f t="shared" si="7"/>
        <v>201.94316909174907</v>
      </c>
      <c r="L66" s="2">
        <f t="shared" si="8"/>
        <v>0</v>
      </c>
    </row>
    <row r="67" spans="1:12" s="2" customFormat="1" x14ac:dyDescent="0.2">
      <c r="A67" s="1">
        <v>18</v>
      </c>
      <c r="B67" s="1">
        <v>9.1535399999999996</v>
      </c>
      <c r="C67" s="2">
        <f t="shared" si="5"/>
        <v>0.5</v>
      </c>
      <c r="D67" s="2">
        <f t="shared" si="6"/>
        <v>281.8559273445</v>
      </c>
      <c r="F67" s="2">
        <f t="shared" si="11"/>
        <v>7.805492235155282</v>
      </c>
      <c r="G67" s="2">
        <f t="shared" si="12"/>
        <v>0</v>
      </c>
      <c r="H67" s="2">
        <f t="shared" si="4"/>
        <v>7.805492235155282</v>
      </c>
      <c r="I67" s="2">
        <f t="shared" si="9"/>
        <v>0.36614160000000001</v>
      </c>
      <c r="J67" s="2">
        <f t="shared" si="10"/>
        <v>7.8594141457490698</v>
      </c>
      <c r="K67" s="2">
        <f t="shared" si="7"/>
        <v>209.87375740528944</v>
      </c>
      <c r="L67" s="2">
        <f t="shared" si="8"/>
        <v>0</v>
      </c>
    </row>
    <row r="68" spans="1:12" s="2" customFormat="1" x14ac:dyDescent="0.2">
      <c r="A68" s="1">
        <v>19</v>
      </c>
      <c r="B68" s="1">
        <v>8.9015599999999999</v>
      </c>
      <c r="C68" s="2">
        <f t="shared" si="5"/>
        <v>0.5</v>
      </c>
      <c r="D68" s="2">
        <f t="shared" si="6"/>
        <v>290.88347734450002</v>
      </c>
      <c r="F68" s="2">
        <f t="shared" si="11"/>
        <v>7.5721113410931817</v>
      </c>
      <c r="G68" s="2">
        <f t="shared" si="12"/>
        <v>0</v>
      </c>
      <c r="H68" s="2">
        <f t="shared" si="4"/>
        <v>7.5721113410931817</v>
      </c>
      <c r="I68" s="2">
        <f t="shared" si="9"/>
        <v>0.3560624</v>
      </c>
      <c r="J68" s="2">
        <f t="shared" si="10"/>
        <v>7.625289287449454</v>
      </c>
      <c r="K68" s="2">
        <f t="shared" si="7"/>
        <v>217.56255919341368</v>
      </c>
      <c r="L68" s="2">
        <f t="shared" si="8"/>
        <v>0</v>
      </c>
    </row>
    <row r="69" spans="1:12" s="2" customFormat="1" x14ac:dyDescent="0.2">
      <c r="A69" s="1">
        <v>20</v>
      </c>
      <c r="B69" s="1">
        <v>8.6649100000000008</v>
      </c>
      <c r="C69" s="2">
        <f t="shared" si="5"/>
        <v>0.5</v>
      </c>
      <c r="D69" s="2">
        <f t="shared" si="6"/>
        <v>299.66671234450001</v>
      </c>
      <c r="F69" s="2">
        <f t="shared" si="11"/>
        <v>7.353902004655902</v>
      </c>
      <c r="G69" s="2">
        <f t="shared" si="12"/>
        <v>0</v>
      </c>
      <c r="H69" s="2">
        <f t="shared" si="4"/>
        <v>7.353902004655902</v>
      </c>
      <c r="I69" s="2">
        <f t="shared" si="9"/>
        <v>0.34659640000000003</v>
      </c>
      <c r="J69" s="2">
        <f t="shared" si="10"/>
        <v>7.4063423244696658</v>
      </c>
      <c r="K69" s="2">
        <f t="shared" si="7"/>
        <v>225.02556586628822</v>
      </c>
      <c r="L69" s="2">
        <f t="shared" si="8"/>
        <v>0</v>
      </c>
    </row>
    <row r="70" spans="1:12" s="2" customFormat="1" x14ac:dyDescent="0.2">
      <c r="A70" s="1">
        <v>21</v>
      </c>
      <c r="B70" s="1">
        <v>8.4425500000000007</v>
      </c>
      <c r="C70" s="2">
        <f t="shared" si="5"/>
        <v>0.5</v>
      </c>
      <c r="D70" s="2">
        <f t="shared" si="6"/>
        <v>308.22044234450004</v>
      </c>
      <c r="F70" s="2">
        <f t="shared" si="11"/>
        <v>7.1495348027935508</v>
      </c>
      <c r="G70" s="2">
        <f t="shared" si="12"/>
        <v>0</v>
      </c>
      <c r="H70" s="2">
        <f t="shared" si="4"/>
        <v>7.1495348027935508</v>
      </c>
      <c r="I70" s="2">
        <f t="shared" si="9"/>
        <v>0.33770200000000006</v>
      </c>
      <c r="J70" s="2">
        <f t="shared" si="10"/>
        <v>7.2012554106818083</v>
      </c>
      <c r="K70" s="2">
        <f t="shared" si="7"/>
        <v>232.27728427001296</v>
      </c>
      <c r="L70" s="2">
        <f t="shared" si="8"/>
        <v>0</v>
      </c>
    </row>
    <row r="71" spans="1:12" s="2" customFormat="1" x14ac:dyDescent="0.2">
      <c r="A71" s="1">
        <v>22</v>
      </c>
      <c r="B71" s="1">
        <v>8.2334999999999994</v>
      </c>
      <c r="C71" s="2">
        <f t="shared" si="5"/>
        <v>0.5</v>
      </c>
      <c r="D71" s="2">
        <f t="shared" si="6"/>
        <v>316.55846734450006</v>
      </c>
      <c r="F71" s="2">
        <f t="shared" si="11"/>
        <v>6.9578888816761379</v>
      </c>
      <c r="G71" s="2">
        <f t="shared" si="12"/>
        <v>0</v>
      </c>
      <c r="H71" s="2">
        <f t="shared" si="4"/>
        <v>6.9578888816761379</v>
      </c>
      <c r="I71" s="2">
        <f t="shared" si="9"/>
        <v>0.32933999999999997</v>
      </c>
      <c r="J71" s="2">
        <f t="shared" si="10"/>
        <v>7.0089133264090924</v>
      </c>
      <c r="K71" s="2">
        <f t="shared" si="7"/>
        <v>239.33099611224779</v>
      </c>
      <c r="L71" s="2">
        <f t="shared" si="8"/>
        <v>0</v>
      </c>
    </row>
    <row r="72" spans="1:12" s="2" customFormat="1" x14ac:dyDescent="0.2">
      <c r="A72" s="1">
        <v>23</v>
      </c>
      <c r="B72" s="1">
        <v>8.03688</v>
      </c>
      <c r="C72" s="2">
        <f t="shared" si="5"/>
        <v>0.5</v>
      </c>
      <c r="D72" s="2">
        <f t="shared" si="6"/>
        <v>324.69365734450008</v>
      </c>
      <c r="F72" s="2">
        <f t="shared" si="11"/>
        <v>6.7779941290056858</v>
      </c>
      <c r="G72" s="2">
        <f t="shared" si="12"/>
        <v>0</v>
      </c>
      <c r="H72" s="2">
        <f t="shared" si="4"/>
        <v>6.7779941290056858</v>
      </c>
      <c r="I72" s="2">
        <f t="shared" si="9"/>
        <v>0.32147520000000002</v>
      </c>
      <c r="J72" s="2">
        <f t="shared" si="10"/>
        <v>6.8283495638454585</v>
      </c>
      <c r="K72" s="2">
        <f t="shared" si="7"/>
        <v>246.19893761758871</v>
      </c>
      <c r="L72" s="2">
        <f t="shared" si="8"/>
        <v>0</v>
      </c>
    </row>
    <row r="73" spans="1:12" s="2" customFormat="1" x14ac:dyDescent="0.2">
      <c r="A73" s="1">
        <v>24</v>
      </c>
      <c r="B73" s="1">
        <v>7.8518400000000002</v>
      </c>
      <c r="C73" s="2">
        <f t="shared" si="5"/>
        <v>0.5</v>
      </c>
      <c r="D73" s="2">
        <f t="shared" si="6"/>
        <v>332.6380173445001</v>
      </c>
      <c r="F73" s="2">
        <f t="shared" si="11"/>
        <v>6.6089916774034236</v>
      </c>
      <c r="G73" s="2">
        <f t="shared" si="12"/>
        <v>0</v>
      </c>
      <c r="H73" s="2">
        <f t="shared" si="4"/>
        <v>6.6089916774034236</v>
      </c>
      <c r="I73" s="2">
        <f t="shared" si="9"/>
        <v>0.31407360000000001</v>
      </c>
      <c r="J73" s="2">
        <f t="shared" si="10"/>
        <v>6.6587056103072868</v>
      </c>
      <c r="K73" s="2">
        <f t="shared" si="7"/>
        <v>252.89243052079325</v>
      </c>
      <c r="L73" s="2">
        <f t="shared" si="8"/>
        <v>0</v>
      </c>
    </row>
    <row r="74" spans="1:12" s="2" customFormat="1" x14ac:dyDescent="0.2">
      <c r="A74" s="1">
        <v>25</v>
      </c>
      <c r="B74" s="1">
        <v>7.6776</v>
      </c>
      <c r="C74" s="2">
        <f t="shared" si="5"/>
        <v>0.5</v>
      </c>
      <c r="D74" s="2">
        <f t="shared" si="6"/>
        <v>340.40273734450011</v>
      </c>
      <c r="F74" s="2">
        <f t="shared" si="11"/>
        <v>6.4501054064420487</v>
      </c>
      <c r="G74" s="2">
        <f t="shared" si="12"/>
        <v>0</v>
      </c>
      <c r="H74" s="2">
        <f t="shared" si="4"/>
        <v>6.4501054064420487</v>
      </c>
      <c r="I74" s="2">
        <f t="shared" si="9"/>
        <v>0.30710399999999999</v>
      </c>
      <c r="J74" s="2">
        <f t="shared" si="10"/>
        <v>6.4992051901843659</v>
      </c>
      <c r="K74" s="2">
        <f t="shared" si="7"/>
        <v>259.42197906271599</v>
      </c>
      <c r="L74" s="2">
        <f t="shared" si="8"/>
        <v>0</v>
      </c>
    </row>
    <row r="75" spans="1:12" s="2" customFormat="1" x14ac:dyDescent="0.2">
      <c r="A75" s="1">
        <v>26</v>
      </c>
      <c r="B75" s="1">
        <v>7.5134100000000004</v>
      </c>
      <c r="C75" s="2">
        <f t="shared" si="5"/>
        <v>0.5</v>
      </c>
      <c r="D75" s="2">
        <f t="shared" si="6"/>
        <v>347.99824234450011</v>
      </c>
      <c r="F75" s="2">
        <f t="shared" si="11"/>
        <v>6.300624843865239</v>
      </c>
      <c r="G75" s="2">
        <f t="shared" si="12"/>
        <v>0</v>
      </c>
      <c r="H75" s="2">
        <f t="shared" si="4"/>
        <v>6.300624843865239</v>
      </c>
      <c r="I75" s="2">
        <f t="shared" si="9"/>
        <v>0.30053640000000004</v>
      </c>
      <c r="J75" s="2">
        <f t="shared" si="10"/>
        <v>6.3491362501106297</v>
      </c>
      <c r="K75" s="2">
        <f t="shared" si="7"/>
        <v>265.79734418786961</v>
      </c>
      <c r="L75" s="2">
        <f t="shared" si="8"/>
        <v>0</v>
      </c>
    </row>
    <row r="76" spans="1:12" s="2" customFormat="1" x14ac:dyDescent="0.2">
      <c r="A76" s="1">
        <v>27</v>
      </c>
      <c r="B76" s="1">
        <v>7.3586099999999997</v>
      </c>
      <c r="C76" s="2">
        <f t="shared" si="5"/>
        <v>0.5</v>
      </c>
      <c r="D76" s="2">
        <f t="shared" si="6"/>
        <v>355.43425234450012</v>
      </c>
      <c r="F76" s="2">
        <f t="shared" si="11"/>
        <v>6.1598981063191562</v>
      </c>
      <c r="G76" s="2">
        <f t="shared" si="12"/>
        <v>0</v>
      </c>
      <c r="H76" s="2">
        <f t="shared" si="4"/>
        <v>6.1598981063191562</v>
      </c>
      <c r="I76" s="2">
        <f t="shared" ref="I76:I107" si="13">Vb*B76</f>
        <v>0.29434440000000001</v>
      </c>
      <c r="J76" s="2">
        <f t="shared" ref="J76:J107" si="14">I76+(1-Vb)*(H76)</f>
        <v>6.2078465820663897</v>
      </c>
      <c r="K76" s="2">
        <f t="shared" si="7"/>
        <v>272.02760566296183</v>
      </c>
      <c r="L76" s="2">
        <f t="shared" si="8"/>
        <v>0</v>
      </c>
    </row>
    <row r="77" spans="1:12" s="2" customFormat="1" x14ac:dyDescent="0.2">
      <c r="A77" s="1">
        <v>28</v>
      </c>
      <c r="B77" s="1">
        <v>7.2125599999999999</v>
      </c>
      <c r="C77" s="2">
        <f t="shared" si="5"/>
        <v>0.5</v>
      </c>
      <c r="D77" s="2">
        <f t="shared" si="6"/>
        <v>362.71983734450015</v>
      </c>
      <c r="F77" s="2">
        <f t="shared" ref="F77:F108" si="15">(K1r*D77-(k2r+k3r/(1+k4r*C77))*(K76+F76*C77)+(k4r/(1+k4r*C77))*(L76+G76*C77))/(1+(k2r+k3r/(1+k4r*C77))*C77)</f>
        <v>6.0273260637914969</v>
      </c>
      <c r="G77" s="2">
        <f t="shared" ref="G77:G108" si="16">(k3r*K77-k4r*(L76+G76*C77))/(1+k4r*C77)</f>
        <v>0</v>
      </c>
      <c r="H77" s="2">
        <f t="shared" ref="H77:H140" si="17">F77+G77</f>
        <v>6.0273260637914969</v>
      </c>
      <c r="I77" s="2">
        <f t="shared" si="13"/>
        <v>0.28850239999999999</v>
      </c>
      <c r="J77" s="2">
        <f t="shared" si="14"/>
        <v>6.0747354212398363</v>
      </c>
      <c r="K77" s="2">
        <f t="shared" si="7"/>
        <v>278.12121774801716</v>
      </c>
      <c r="L77" s="2">
        <f t="shared" si="8"/>
        <v>0</v>
      </c>
    </row>
    <row r="78" spans="1:12" s="2" customFormat="1" x14ac:dyDescent="0.2">
      <c r="A78" s="1">
        <v>29</v>
      </c>
      <c r="B78" s="1">
        <v>7.0746599999999997</v>
      </c>
      <c r="C78" s="2">
        <f t="shared" ref="C78:C141" si="18">(A78-A77)/2</f>
        <v>0.5</v>
      </c>
      <c r="D78" s="2">
        <f t="shared" ref="D78:D141" si="19">D77+0.5*(B78+B77)*(A78-A77)</f>
        <v>369.86344734450017</v>
      </c>
      <c r="F78" s="2">
        <f t="shared" si="15"/>
        <v>5.9023508382749013</v>
      </c>
      <c r="G78" s="2">
        <f t="shared" si="16"/>
        <v>0</v>
      </c>
      <c r="H78" s="2">
        <f t="shared" si="17"/>
        <v>5.9023508382749013</v>
      </c>
      <c r="I78" s="2">
        <f t="shared" si="13"/>
        <v>0.28298639999999997</v>
      </c>
      <c r="J78" s="2">
        <f t="shared" si="14"/>
        <v>5.9492432047439046</v>
      </c>
      <c r="K78" s="2">
        <f t="shared" ref="K78:K141" si="20">K77+0.5*(F78+F77)*(A78-A77)</f>
        <v>284.08605619905035</v>
      </c>
      <c r="L78" s="2">
        <f t="shared" ref="L78:L141" si="21">L77+0.5*(G78+G77)*(A78-A77)</f>
        <v>0</v>
      </c>
    </row>
    <row r="79" spans="1:12" s="2" customFormat="1" x14ac:dyDescent="0.2">
      <c r="A79" s="1">
        <v>30</v>
      </c>
      <c r="B79" s="1">
        <v>6.9443599999999996</v>
      </c>
      <c r="C79" s="2">
        <f t="shared" si="18"/>
        <v>0.5</v>
      </c>
      <c r="D79" s="2">
        <f t="shared" si="19"/>
        <v>376.87295734450015</v>
      </c>
      <c r="F79" s="2">
        <f t="shared" si="15"/>
        <v>5.7844537029649477</v>
      </c>
      <c r="G79" s="2">
        <f t="shared" si="16"/>
        <v>0</v>
      </c>
      <c r="H79" s="2">
        <f t="shared" si="17"/>
        <v>5.7844537029649477</v>
      </c>
      <c r="I79" s="2">
        <f t="shared" si="13"/>
        <v>0.27777439999999998</v>
      </c>
      <c r="J79" s="2">
        <f t="shared" si="14"/>
        <v>5.8308499548463502</v>
      </c>
      <c r="K79" s="2">
        <f t="shared" si="20"/>
        <v>289.92945846967029</v>
      </c>
      <c r="L79" s="2">
        <f t="shared" si="21"/>
        <v>0</v>
      </c>
    </row>
    <row r="80" spans="1:12" s="2" customFormat="1" x14ac:dyDescent="0.2">
      <c r="A80" s="1">
        <v>31</v>
      </c>
      <c r="B80" s="1">
        <v>6.8211500000000003</v>
      </c>
      <c r="C80" s="2">
        <f t="shared" si="18"/>
        <v>0.5</v>
      </c>
      <c r="D80" s="2">
        <f t="shared" si="19"/>
        <v>383.75571234450013</v>
      </c>
      <c r="F80" s="2">
        <f t="shared" si="15"/>
        <v>5.6731538217789419</v>
      </c>
      <c r="G80" s="2">
        <f t="shared" si="16"/>
        <v>0</v>
      </c>
      <c r="H80" s="2">
        <f t="shared" si="17"/>
        <v>5.6731538217789419</v>
      </c>
      <c r="I80" s="2">
        <f t="shared" si="13"/>
        <v>0.27284600000000003</v>
      </c>
      <c r="J80" s="2">
        <f t="shared" si="14"/>
        <v>5.7190736689077841</v>
      </c>
      <c r="K80" s="2">
        <f t="shared" si="20"/>
        <v>295.65826223204226</v>
      </c>
      <c r="L80" s="2">
        <f t="shared" si="21"/>
        <v>0</v>
      </c>
    </row>
    <row r="81" spans="1:12" s="2" customFormat="1" x14ac:dyDescent="0.2">
      <c r="A81" s="1">
        <v>32</v>
      </c>
      <c r="B81" s="1">
        <v>6.7045500000000002</v>
      </c>
      <c r="C81" s="2">
        <f t="shared" si="18"/>
        <v>0.5</v>
      </c>
      <c r="D81" s="2">
        <f t="shared" si="19"/>
        <v>390.51856234450014</v>
      </c>
      <c r="F81" s="2">
        <f t="shared" si="15"/>
        <v>5.5680042930673608</v>
      </c>
      <c r="G81" s="2">
        <f t="shared" si="16"/>
        <v>0</v>
      </c>
      <c r="H81" s="2">
        <f t="shared" si="17"/>
        <v>5.5680042930673608</v>
      </c>
      <c r="I81" s="2">
        <f t="shared" si="13"/>
        <v>0.26818200000000003</v>
      </c>
      <c r="J81" s="2">
        <f t="shared" si="14"/>
        <v>5.6134661213446666</v>
      </c>
      <c r="K81" s="2">
        <f t="shared" si="20"/>
        <v>301.27884128946539</v>
      </c>
      <c r="L81" s="2">
        <f t="shared" si="21"/>
        <v>0</v>
      </c>
    </row>
    <row r="82" spans="1:12" s="2" customFormat="1" x14ac:dyDescent="0.2">
      <c r="A82" s="1">
        <v>33</v>
      </c>
      <c r="B82" s="1">
        <v>6.5941000000000001</v>
      </c>
      <c r="C82" s="2">
        <f t="shared" si="18"/>
        <v>0.5</v>
      </c>
      <c r="D82" s="2">
        <f t="shared" si="19"/>
        <v>397.16788734450012</v>
      </c>
      <c r="F82" s="2">
        <f t="shared" si="15"/>
        <v>5.4685865758404137</v>
      </c>
      <c r="G82" s="2">
        <f t="shared" si="16"/>
        <v>0</v>
      </c>
      <c r="H82" s="2">
        <f t="shared" si="17"/>
        <v>5.4685865758404137</v>
      </c>
      <c r="I82" s="2">
        <f t="shared" si="13"/>
        <v>0.263764</v>
      </c>
      <c r="J82" s="2">
        <f t="shared" si="14"/>
        <v>5.5136071128067972</v>
      </c>
      <c r="K82" s="2">
        <f t="shared" si="20"/>
        <v>306.79713672391927</v>
      </c>
      <c r="L82" s="2">
        <f t="shared" si="21"/>
        <v>0</v>
      </c>
    </row>
    <row r="83" spans="1:12" s="2" customFormat="1" x14ac:dyDescent="0.2">
      <c r="A83" s="1">
        <v>34</v>
      </c>
      <c r="B83" s="1">
        <v>6.4893999999999998</v>
      </c>
      <c r="C83" s="2">
        <f t="shared" si="18"/>
        <v>0.5</v>
      </c>
      <c r="D83" s="2">
        <f t="shared" si="19"/>
        <v>403.70963734450009</v>
      </c>
      <c r="F83" s="2">
        <f t="shared" si="15"/>
        <v>5.3745119455042643</v>
      </c>
      <c r="G83" s="2">
        <f t="shared" si="16"/>
        <v>0</v>
      </c>
      <c r="H83" s="2">
        <f t="shared" si="17"/>
        <v>5.3745119455042643</v>
      </c>
      <c r="I83" s="2">
        <f t="shared" si="13"/>
        <v>0.25957599999999997</v>
      </c>
      <c r="J83" s="2">
        <f t="shared" si="14"/>
        <v>5.4191074676840936</v>
      </c>
      <c r="K83" s="2">
        <f t="shared" si="20"/>
        <v>312.21868598459162</v>
      </c>
      <c r="L83" s="2">
        <f t="shared" si="21"/>
        <v>0</v>
      </c>
    </row>
    <row r="84" spans="1:12" s="2" customFormat="1" x14ac:dyDescent="0.2">
      <c r="A84" s="1">
        <v>35</v>
      </c>
      <c r="B84" s="1">
        <v>6.3900499999999996</v>
      </c>
      <c r="C84" s="2">
        <f t="shared" si="18"/>
        <v>0.5</v>
      </c>
      <c r="D84" s="2">
        <f t="shared" si="19"/>
        <v>410.1493623445001</v>
      </c>
      <c r="F84" s="2">
        <f t="shared" si="15"/>
        <v>5.2854191673025301</v>
      </c>
      <c r="G84" s="2">
        <f t="shared" si="16"/>
        <v>0</v>
      </c>
      <c r="H84" s="2">
        <f t="shared" si="17"/>
        <v>5.2854191673025301</v>
      </c>
      <c r="I84" s="2">
        <f t="shared" si="13"/>
        <v>0.255602</v>
      </c>
      <c r="J84" s="2">
        <f t="shared" si="14"/>
        <v>5.3296044006104282</v>
      </c>
      <c r="K84" s="2">
        <f t="shared" si="20"/>
        <v>317.54865154099502</v>
      </c>
      <c r="L84" s="2">
        <f t="shared" si="21"/>
        <v>0</v>
      </c>
    </row>
    <row r="85" spans="1:12" s="2" customFormat="1" x14ac:dyDescent="0.2">
      <c r="A85" s="1">
        <v>36</v>
      </c>
      <c r="B85" s="1">
        <v>6.2956799999999999</v>
      </c>
      <c r="C85" s="2">
        <f t="shared" si="18"/>
        <v>0.5</v>
      </c>
      <c r="D85" s="2">
        <f t="shared" si="19"/>
        <v>416.49222734450012</v>
      </c>
      <c r="F85" s="2">
        <f t="shared" si="15"/>
        <v>5.2009683003815326</v>
      </c>
      <c r="G85" s="2">
        <f t="shared" si="16"/>
        <v>0</v>
      </c>
      <c r="H85" s="2">
        <f t="shared" si="17"/>
        <v>5.2009683003815326</v>
      </c>
      <c r="I85" s="2">
        <f t="shared" si="13"/>
        <v>0.25182720000000003</v>
      </c>
      <c r="J85" s="2">
        <f t="shared" si="14"/>
        <v>5.2447567683662708</v>
      </c>
      <c r="K85" s="2">
        <f t="shared" si="20"/>
        <v>322.79184527483704</v>
      </c>
      <c r="L85" s="2">
        <f t="shared" si="21"/>
        <v>0</v>
      </c>
    </row>
    <row r="86" spans="1:12" s="2" customFormat="1" x14ac:dyDescent="0.2">
      <c r="A86" s="1">
        <v>37</v>
      </c>
      <c r="B86" s="1">
        <v>6.2059699999999998</v>
      </c>
      <c r="C86" s="2">
        <f t="shared" si="18"/>
        <v>0.5</v>
      </c>
      <c r="D86" s="2">
        <f t="shared" si="19"/>
        <v>422.74305234450014</v>
      </c>
      <c r="F86" s="2">
        <f t="shared" si="15"/>
        <v>5.1208449802289353</v>
      </c>
      <c r="G86" s="2">
        <f t="shared" si="16"/>
        <v>0</v>
      </c>
      <c r="H86" s="2">
        <f t="shared" si="17"/>
        <v>5.1208449802289353</v>
      </c>
      <c r="I86" s="2">
        <f t="shared" si="13"/>
        <v>0.24823880000000001</v>
      </c>
      <c r="J86" s="2">
        <f t="shared" si="14"/>
        <v>5.1642499810197782</v>
      </c>
      <c r="K86" s="2">
        <f t="shared" si="20"/>
        <v>327.9527519151423</v>
      </c>
      <c r="L86" s="2">
        <f t="shared" si="21"/>
        <v>0</v>
      </c>
    </row>
    <row r="87" spans="1:12" s="2" customFormat="1" x14ac:dyDescent="0.2">
      <c r="A87" s="1">
        <v>38</v>
      </c>
      <c r="B87" s="1">
        <v>6.12059</v>
      </c>
      <c r="C87" s="2">
        <f t="shared" si="18"/>
        <v>0.5</v>
      </c>
      <c r="D87" s="2">
        <f t="shared" si="19"/>
        <v>428.90633234450013</v>
      </c>
      <c r="F87" s="2">
        <f t="shared" si="15"/>
        <v>5.0447565881373295</v>
      </c>
      <c r="G87" s="2">
        <f t="shared" si="16"/>
        <v>0</v>
      </c>
      <c r="H87" s="2">
        <f t="shared" si="17"/>
        <v>5.0447565881373295</v>
      </c>
      <c r="I87" s="2">
        <f t="shared" si="13"/>
        <v>0.2448236</v>
      </c>
      <c r="J87" s="2">
        <f t="shared" si="14"/>
        <v>5.0877899246118359</v>
      </c>
      <c r="K87" s="2">
        <f t="shared" si="20"/>
        <v>333.03555269932542</v>
      </c>
      <c r="L87" s="2">
        <f t="shared" si="21"/>
        <v>0</v>
      </c>
    </row>
    <row r="88" spans="1:12" s="2" customFormat="1" x14ac:dyDescent="0.2">
      <c r="A88" s="1">
        <v>39</v>
      </c>
      <c r="B88" s="1">
        <v>6.03925</v>
      </c>
      <c r="C88" s="2">
        <f t="shared" si="18"/>
        <v>0.5</v>
      </c>
      <c r="D88" s="2">
        <f t="shared" si="19"/>
        <v>434.98625234450014</v>
      </c>
      <c r="F88" s="2">
        <f t="shared" si="15"/>
        <v>4.972428352882412</v>
      </c>
      <c r="G88" s="2">
        <f t="shared" si="16"/>
        <v>0</v>
      </c>
      <c r="H88" s="2">
        <f t="shared" si="17"/>
        <v>4.972428352882412</v>
      </c>
      <c r="I88" s="2">
        <f t="shared" si="13"/>
        <v>0.24157000000000001</v>
      </c>
      <c r="J88" s="2">
        <f t="shared" si="14"/>
        <v>5.015101218767116</v>
      </c>
      <c r="K88" s="2">
        <f t="shared" si="20"/>
        <v>338.0441451698353</v>
      </c>
      <c r="L88" s="2">
        <f t="shared" si="21"/>
        <v>0</v>
      </c>
    </row>
    <row r="89" spans="1:12" s="2" customFormat="1" x14ac:dyDescent="0.2">
      <c r="A89" s="1">
        <v>40</v>
      </c>
      <c r="B89" s="1">
        <v>5.9616800000000003</v>
      </c>
      <c r="C89" s="2">
        <f t="shared" si="18"/>
        <v>0.5</v>
      </c>
      <c r="D89" s="2">
        <f t="shared" si="19"/>
        <v>440.98671734450016</v>
      </c>
      <c r="F89" s="2">
        <f t="shared" si="15"/>
        <v>4.9036058117294719</v>
      </c>
      <c r="G89" s="2">
        <f t="shared" si="16"/>
        <v>0</v>
      </c>
      <c r="H89" s="2">
        <f t="shared" si="17"/>
        <v>4.9036058117294719</v>
      </c>
      <c r="I89" s="2">
        <f t="shared" si="13"/>
        <v>0.23846720000000002</v>
      </c>
      <c r="J89" s="2">
        <f t="shared" si="14"/>
        <v>4.9459287792602922</v>
      </c>
      <c r="K89" s="2">
        <f t="shared" si="20"/>
        <v>342.98216225214122</v>
      </c>
      <c r="L89" s="2">
        <f t="shared" si="21"/>
        <v>0</v>
      </c>
    </row>
    <row r="90" spans="1:12" s="2" customFormat="1" x14ac:dyDescent="0.2">
      <c r="A90" s="1">
        <v>41</v>
      </c>
      <c r="B90" s="1">
        <v>5.8876200000000001</v>
      </c>
      <c r="C90" s="2">
        <f t="shared" si="18"/>
        <v>0.5</v>
      </c>
      <c r="D90" s="2">
        <f t="shared" si="19"/>
        <v>446.91136734450015</v>
      </c>
      <c r="F90" s="2">
        <f t="shared" si="15"/>
        <v>4.8380514870376832</v>
      </c>
      <c r="G90" s="2">
        <f t="shared" si="16"/>
        <v>0</v>
      </c>
      <c r="H90" s="2">
        <f t="shared" si="17"/>
        <v>4.8380514870376832</v>
      </c>
      <c r="I90" s="2">
        <f t="shared" si="13"/>
        <v>0.23550480000000001</v>
      </c>
      <c r="J90" s="2">
        <f t="shared" si="14"/>
        <v>4.8800342275561759</v>
      </c>
      <c r="K90" s="2">
        <f t="shared" si="20"/>
        <v>347.85299090152478</v>
      </c>
      <c r="L90" s="2">
        <f t="shared" si="21"/>
        <v>0</v>
      </c>
    </row>
    <row r="91" spans="1:12" s="2" customFormat="1" x14ac:dyDescent="0.2">
      <c r="A91" s="1">
        <v>42</v>
      </c>
      <c r="B91" s="1">
        <v>5.8168300000000004</v>
      </c>
      <c r="C91" s="2">
        <f t="shared" si="18"/>
        <v>0.5</v>
      </c>
      <c r="D91" s="2">
        <f t="shared" si="19"/>
        <v>452.76359234450013</v>
      </c>
      <c r="F91" s="2">
        <f t="shared" si="15"/>
        <v>4.7755428922225978</v>
      </c>
      <c r="G91" s="2">
        <f t="shared" si="16"/>
        <v>0</v>
      </c>
      <c r="H91" s="2">
        <f t="shared" si="17"/>
        <v>4.7755428922225978</v>
      </c>
      <c r="I91" s="2">
        <f t="shared" si="13"/>
        <v>0.23267320000000002</v>
      </c>
      <c r="J91" s="2">
        <f t="shared" si="14"/>
        <v>4.8171943765336938</v>
      </c>
      <c r="K91" s="2">
        <f t="shared" si="20"/>
        <v>352.65978809115489</v>
      </c>
      <c r="L91" s="2">
        <f t="shared" si="21"/>
        <v>0</v>
      </c>
    </row>
    <row r="92" spans="1:12" s="2" customFormat="1" x14ac:dyDescent="0.2">
      <c r="A92" s="1">
        <v>43</v>
      </c>
      <c r="B92" s="1">
        <v>5.7490899999999998</v>
      </c>
      <c r="C92" s="2">
        <f t="shared" si="18"/>
        <v>0.5</v>
      </c>
      <c r="D92" s="2">
        <f t="shared" si="19"/>
        <v>458.54655234450013</v>
      </c>
      <c r="F92" s="2">
        <f t="shared" si="15"/>
        <v>4.7158729353335733</v>
      </c>
      <c r="G92" s="2">
        <f t="shared" si="16"/>
        <v>0</v>
      </c>
      <c r="H92" s="2">
        <f t="shared" si="17"/>
        <v>4.7158729353335733</v>
      </c>
      <c r="I92" s="2">
        <f t="shared" si="13"/>
        <v>0.22996359999999999</v>
      </c>
      <c r="J92" s="2">
        <f t="shared" si="14"/>
        <v>4.7572016179202299</v>
      </c>
      <c r="K92" s="2">
        <f t="shared" si="20"/>
        <v>357.40549600493296</v>
      </c>
      <c r="L92" s="2">
        <f t="shared" si="21"/>
        <v>0</v>
      </c>
    </row>
    <row r="93" spans="1:12" s="2" customFormat="1" x14ac:dyDescent="0.2">
      <c r="A93" s="1">
        <v>44</v>
      </c>
      <c r="B93" s="1">
        <v>5.6841999999999997</v>
      </c>
      <c r="C93" s="2">
        <f t="shared" si="18"/>
        <v>0.5</v>
      </c>
      <c r="D93" s="2">
        <f t="shared" si="19"/>
        <v>464.2631973445001</v>
      </c>
      <c r="F93" s="2">
        <f t="shared" si="15"/>
        <v>4.6588501612001441</v>
      </c>
      <c r="G93" s="2">
        <f t="shared" si="16"/>
        <v>0</v>
      </c>
      <c r="H93" s="2">
        <f t="shared" si="17"/>
        <v>4.6588501612001441</v>
      </c>
      <c r="I93" s="2">
        <f t="shared" si="13"/>
        <v>0.22736799999999999</v>
      </c>
      <c r="J93" s="2">
        <f t="shared" si="14"/>
        <v>4.699864154752138</v>
      </c>
      <c r="K93" s="2">
        <f t="shared" si="20"/>
        <v>362.09285755319979</v>
      </c>
      <c r="L93" s="2">
        <f t="shared" si="21"/>
        <v>0</v>
      </c>
    </row>
    <row r="94" spans="1:12" s="2" customFormat="1" x14ac:dyDescent="0.2">
      <c r="A94" s="1">
        <v>45</v>
      </c>
      <c r="B94" s="1">
        <v>5.62195</v>
      </c>
      <c r="C94" s="2">
        <f t="shared" si="18"/>
        <v>0.5</v>
      </c>
      <c r="D94" s="2">
        <f t="shared" si="19"/>
        <v>469.9162723445001</v>
      </c>
      <c r="F94" s="2">
        <f t="shared" si="15"/>
        <v>4.6042940967201051</v>
      </c>
      <c r="G94" s="2">
        <f t="shared" si="16"/>
        <v>0</v>
      </c>
      <c r="H94" s="2">
        <f t="shared" si="17"/>
        <v>4.6042940967201051</v>
      </c>
      <c r="I94" s="2">
        <f t="shared" si="13"/>
        <v>0.22487799999999999</v>
      </c>
      <c r="J94" s="2">
        <f t="shared" si="14"/>
        <v>4.6450003328513008</v>
      </c>
      <c r="K94" s="2">
        <f t="shared" si="20"/>
        <v>366.72442968215989</v>
      </c>
      <c r="L94" s="2">
        <f t="shared" si="21"/>
        <v>0</v>
      </c>
    </row>
    <row r="95" spans="1:12" s="2" customFormat="1" x14ac:dyDescent="0.2">
      <c r="A95" s="1">
        <v>46</v>
      </c>
      <c r="B95" s="1">
        <v>5.5621700000000001</v>
      </c>
      <c r="C95" s="2">
        <f t="shared" si="18"/>
        <v>0.5</v>
      </c>
      <c r="D95" s="2">
        <f t="shared" si="19"/>
        <v>475.5083323445001</v>
      </c>
      <c r="F95" s="2">
        <f t="shared" si="15"/>
        <v>4.5520356580320591</v>
      </c>
      <c r="G95" s="2">
        <f t="shared" si="16"/>
        <v>0</v>
      </c>
      <c r="H95" s="2">
        <f t="shared" si="17"/>
        <v>4.5520356580320591</v>
      </c>
      <c r="I95" s="2">
        <f t="shared" si="13"/>
        <v>0.22248680000000001</v>
      </c>
      <c r="J95" s="2">
        <f t="shared" si="14"/>
        <v>4.5924410317107771</v>
      </c>
      <c r="K95" s="2">
        <f t="shared" si="20"/>
        <v>371.30259455953598</v>
      </c>
      <c r="L95" s="2">
        <f t="shared" si="21"/>
        <v>0</v>
      </c>
    </row>
    <row r="96" spans="1:12" s="2" customFormat="1" x14ac:dyDescent="0.2">
      <c r="A96" s="1">
        <v>47</v>
      </c>
      <c r="B96" s="1">
        <v>5.5046900000000001</v>
      </c>
      <c r="C96" s="2">
        <f t="shared" si="18"/>
        <v>0.5</v>
      </c>
      <c r="D96" s="2">
        <f t="shared" si="19"/>
        <v>481.04176234450011</v>
      </c>
      <c r="F96" s="2">
        <f t="shared" si="15"/>
        <v>4.5019189948192437</v>
      </c>
      <c r="G96" s="2">
        <f t="shared" si="16"/>
        <v>0</v>
      </c>
      <c r="H96" s="2">
        <f t="shared" si="17"/>
        <v>4.5019189948192437</v>
      </c>
      <c r="I96" s="2">
        <f t="shared" si="13"/>
        <v>0.22018760000000001</v>
      </c>
      <c r="J96" s="2">
        <f t="shared" si="14"/>
        <v>4.5420298350264741</v>
      </c>
      <c r="K96" s="2">
        <f t="shared" si="20"/>
        <v>375.82957188596163</v>
      </c>
      <c r="L96" s="2">
        <f t="shared" si="21"/>
        <v>0</v>
      </c>
    </row>
    <row r="97" spans="1:12" s="2" customFormat="1" x14ac:dyDescent="0.2">
      <c r="A97" s="1">
        <v>48</v>
      </c>
      <c r="B97" s="1">
        <v>5.4493600000000004</v>
      </c>
      <c r="C97" s="2">
        <f t="shared" si="18"/>
        <v>0.5</v>
      </c>
      <c r="D97" s="2">
        <f t="shared" si="19"/>
        <v>486.51878734450014</v>
      </c>
      <c r="F97" s="2">
        <f t="shared" si="15"/>
        <v>4.4537993968915544</v>
      </c>
      <c r="G97" s="2">
        <f t="shared" si="16"/>
        <v>0</v>
      </c>
      <c r="H97" s="2">
        <f t="shared" si="17"/>
        <v>4.4537993968915544</v>
      </c>
      <c r="I97" s="2">
        <f t="shared" si="13"/>
        <v>0.21797440000000001</v>
      </c>
      <c r="J97" s="2">
        <f t="shared" si="14"/>
        <v>4.4936218210158918</v>
      </c>
      <c r="K97" s="2">
        <f t="shared" si="20"/>
        <v>380.30743108181701</v>
      </c>
      <c r="L97" s="2">
        <f t="shared" si="21"/>
        <v>0</v>
      </c>
    </row>
    <row r="98" spans="1:12" s="2" customFormat="1" x14ac:dyDescent="0.2">
      <c r="A98" s="1">
        <v>49</v>
      </c>
      <c r="B98" s="1">
        <v>5.3960299999999997</v>
      </c>
      <c r="C98" s="2">
        <f t="shared" si="18"/>
        <v>0.5</v>
      </c>
      <c r="D98" s="2">
        <f t="shared" si="19"/>
        <v>491.94148234450012</v>
      </c>
      <c r="F98" s="2">
        <f t="shared" si="15"/>
        <v>4.4075420381349204</v>
      </c>
      <c r="G98" s="2">
        <f t="shared" si="16"/>
        <v>0</v>
      </c>
      <c r="H98" s="2">
        <f t="shared" si="17"/>
        <v>4.4075420381349204</v>
      </c>
      <c r="I98" s="2">
        <f t="shared" si="13"/>
        <v>0.21584119999999998</v>
      </c>
      <c r="J98" s="2">
        <f t="shared" si="14"/>
        <v>4.4470815566095236</v>
      </c>
      <c r="K98" s="2">
        <f t="shared" si="20"/>
        <v>384.73810179933025</v>
      </c>
      <c r="L98" s="2">
        <f t="shared" si="21"/>
        <v>0</v>
      </c>
    </row>
    <row r="99" spans="1:12" s="2" customFormat="1" x14ac:dyDescent="0.2">
      <c r="A99" s="1">
        <v>50</v>
      </c>
      <c r="B99" s="1">
        <v>5.3445600000000004</v>
      </c>
      <c r="C99" s="2">
        <f t="shared" si="18"/>
        <v>0.5</v>
      </c>
      <c r="D99" s="2">
        <f t="shared" si="19"/>
        <v>497.31177734450011</v>
      </c>
      <c r="F99" s="2">
        <f t="shared" si="15"/>
        <v>4.3630196228809606</v>
      </c>
      <c r="G99" s="2">
        <f t="shared" si="16"/>
        <v>0</v>
      </c>
      <c r="H99" s="2">
        <f t="shared" si="17"/>
        <v>4.3630196228809606</v>
      </c>
      <c r="I99" s="2">
        <f t="shared" si="13"/>
        <v>0.21378240000000001</v>
      </c>
      <c r="J99" s="2">
        <f t="shared" si="14"/>
        <v>4.4022812379657221</v>
      </c>
      <c r="K99" s="2">
        <f t="shared" si="20"/>
        <v>389.1233826298382</v>
      </c>
      <c r="L99" s="2">
        <f t="shared" si="21"/>
        <v>0</v>
      </c>
    </row>
    <row r="100" spans="1:12" s="2" customFormat="1" x14ac:dyDescent="0.2">
      <c r="A100" s="1">
        <v>51</v>
      </c>
      <c r="B100" s="1">
        <v>5.2948199999999996</v>
      </c>
      <c r="C100" s="2">
        <f t="shared" si="18"/>
        <v>0.5</v>
      </c>
      <c r="D100" s="2">
        <f t="shared" si="19"/>
        <v>502.63146734450009</v>
      </c>
      <c r="F100" s="2">
        <f t="shared" si="15"/>
        <v>4.3201125737285562</v>
      </c>
      <c r="G100" s="2">
        <f t="shared" si="16"/>
        <v>0</v>
      </c>
      <c r="H100" s="2">
        <f t="shared" si="17"/>
        <v>4.3201125737285562</v>
      </c>
      <c r="I100" s="2">
        <f t="shared" si="13"/>
        <v>0.2117928</v>
      </c>
      <c r="J100" s="2">
        <f t="shared" si="14"/>
        <v>4.3591008707794145</v>
      </c>
      <c r="K100" s="2">
        <f t="shared" si="20"/>
        <v>393.46494872814299</v>
      </c>
      <c r="L100" s="2">
        <f t="shared" si="21"/>
        <v>0</v>
      </c>
    </row>
    <row r="101" spans="1:12" s="2" customFormat="1" x14ac:dyDescent="0.2">
      <c r="A101" s="1">
        <v>52</v>
      </c>
      <c r="B101" s="1">
        <v>5.2466999999999997</v>
      </c>
      <c r="C101" s="2">
        <f t="shared" si="18"/>
        <v>0.5</v>
      </c>
      <c r="D101" s="2">
        <f t="shared" si="19"/>
        <v>507.90222734450009</v>
      </c>
      <c r="F101" s="2">
        <f t="shared" si="15"/>
        <v>4.2787107442371282</v>
      </c>
      <c r="G101" s="2">
        <f t="shared" si="16"/>
        <v>0</v>
      </c>
      <c r="H101" s="2">
        <f t="shared" si="17"/>
        <v>4.2787107442371282</v>
      </c>
      <c r="I101" s="2">
        <f t="shared" si="13"/>
        <v>0.209868</v>
      </c>
      <c r="J101" s="2">
        <f t="shared" si="14"/>
        <v>4.3174303144676429</v>
      </c>
      <c r="K101" s="2">
        <f t="shared" si="20"/>
        <v>397.76436038712581</v>
      </c>
      <c r="L101" s="2">
        <f t="shared" si="21"/>
        <v>0</v>
      </c>
    </row>
    <row r="102" spans="1:12" s="2" customFormat="1" x14ac:dyDescent="0.2">
      <c r="A102" s="1">
        <v>53</v>
      </c>
      <c r="B102" s="1">
        <v>5.2000900000000003</v>
      </c>
      <c r="C102" s="2">
        <f t="shared" si="18"/>
        <v>0.5</v>
      </c>
      <c r="D102" s="2">
        <f t="shared" si="19"/>
        <v>513.12562234450013</v>
      </c>
      <c r="F102" s="2">
        <f t="shared" si="15"/>
        <v>4.2387128465422848</v>
      </c>
      <c r="G102" s="2">
        <f t="shared" si="16"/>
        <v>0</v>
      </c>
      <c r="H102" s="2">
        <f t="shared" si="17"/>
        <v>4.2387128465422848</v>
      </c>
      <c r="I102" s="2">
        <f t="shared" si="13"/>
        <v>0.20800360000000001</v>
      </c>
      <c r="J102" s="2">
        <f t="shared" si="14"/>
        <v>4.2771679326805927</v>
      </c>
      <c r="K102" s="2">
        <f t="shared" si="20"/>
        <v>402.02307218251553</v>
      </c>
      <c r="L102" s="2">
        <f t="shared" si="21"/>
        <v>0</v>
      </c>
    </row>
    <row r="103" spans="1:12" s="2" customFormat="1" x14ac:dyDescent="0.2">
      <c r="A103" s="1">
        <v>54</v>
      </c>
      <c r="B103" s="1">
        <v>5.1548800000000004</v>
      </c>
      <c r="C103" s="2">
        <f t="shared" si="18"/>
        <v>0.5</v>
      </c>
      <c r="D103" s="2">
        <f t="shared" si="19"/>
        <v>518.30310734450018</v>
      </c>
      <c r="F103" s="2">
        <f t="shared" si="15"/>
        <v>4.2000229079254039</v>
      </c>
      <c r="G103" s="2">
        <f t="shared" si="16"/>
        <v>0</v>
      </c>
      <c r="H103" s="2">
        <f t="shared" si="17"/>
        <v>4.2000229079254039</v>
      </c>
      <c r="I103" s="2">
        <f t="shared" si="13"/>
        <v>0.20619520000000002</v>
      </c>
      <c r="J103" s="2">
        <f t="shared" si="14"/>
        <v>4.2382171916083875</v>
      </c>
      <c r="K103" s="2">
        <f t="shared" si="20"/>
        <v>406.24244005974936</v>
      </c>
      <c r="L103" s="2">
        <f t="shared" si="21"/>
        <v>0</v>
      </c>
    </row>
    <row r="104" spans="1:12" s="2" customFormat="1" x14ac:dyDescent="0.2">
      <c r="A104" s="1">
        <v>55</v>
      </c>
      <c r="B104" s="1">
        <v>5.1109799999999996</v>
      </c>
      <c r="C104" s="2">
        <f t="shared" si="18"/>
        <v>0.5</v>
      </c>
      <c r="D104" s="2">
        <f t="shared" si="19"/>
        <v>523.43603734450016</v>
      </c>
      <c r="F104" s="2">
        <f t="shared" si="15"/>
        <v>4.1625513447552525</v>
      </c>
      <c r="G104" s="2">
        <f t="shared" si="16"/>
        <v>0</v>
      </c>
      <c r="H104" s="2">
        <f t="shared" si="17"/>
        <v>4.1625513447552525</v>
      </c>
      <c r="I104" s="2">
        <f t="shared" si="13"/>
        <v>0.20443919999999999</v>
      </c>
      <c r="J104" s="2">
        <f t="shared" si="14"/>
        <v>4.200488490965042</v>
      </c>
      <c r="K104" s="2">
        <f t="shared" si="20"/>
        <v>410.42372718608971</v>
      </c>
      <c r="L104" s="2">
        <f t="shared" si="21"/>
        <v>0</v>
      </c>
    </row>
    <row r="105" spans="1:12" s="2" customFormat="1" x14ac:dyDescent="0.2">
      <c r="A105" s="1">
        <v>56</v>
      </c>
      <c r="B105" s="1">
        <v>5.0682900000000002</v>
      </c>
      <c r="C105" s="2">
        <f t="shared" si="18"/>
        <v>0.5</v>
      </c>
      <c r="D105" s="2">
        <f t="shared" si="19"/>
        <v>528.52567234450021</v>
      </c>
      <c r="F105" s="2">
        <f t="shared" si="15"/>
        <v>4.1262140068531377</v>
      </c>
      <c r="G105" s="2">
        <f t="shared" si="16"/>
        <v>0</v>
      </c>
      <c r="H105" s="2">
        <f t="shared" si="17"/>
        <v>4.1262140068531377</v>
      </c>
      <c r="I105" s="2">
        <f t="shared" si="13"/>
        <v>0.20273160000000001</v>
      </c>
      <c r="J105" s="2">
        <f t="shared" si="14"/>
        <v>4.1638970465790122</v>
      </c>
      <c r="K105" s="2">
        <f t="shared" si="20"/>
        <v>414.5681098618939</v>
      </c>
      <c r="L105" s="2">
        <f t="shared" si="21"/>
        <v>0</v>
      </c>
    </row>
    <row r="106" spans="1:12" s="2" customFormat="1" x14ac:dyDescent="0.2">
      <c r="A106" s="1">
        <v>57</v>
      </c>
      <c r="B106" s="1">
        <v>5.0267499999999998</v>
      </c>
      <c r="C106" s="2">
        <f t="shared" si="18"/>
        <v>0.5</v>
      </c>
      <c r="D106" s="2">
        <f t="shared" si="19"/>
        <v>533.57319234450017</v>
      </c>
      <c r="F106" s="2">
        <f t="shared" si="15"/>
        <v>4.0909348041118623</v>
      </c>
      <c r="G106" s="2">
        <f t="shared" si="16"/>
        <v>0</v>
      </c>
      <c r="H106" s="2">
        <f t="shared" si="17"/>
        <v>4.0909348041118623</v>
      </c>
      <c r="I106" s="2">
        <f t="shared" si="13"/>
        <v>0.20107</v>
      </c>
      <c r="J106" s="2">
        <f t="shared" si="14"/>
        <v>4.1283674119473872</v>
      </c>
      <c r="K106" s="2">
        <f t="shared" si="20"/>
        <v>418.6766842673764</v>
      </c>
      <c r="L106" s="2">
        <f t="shared" si="21"/>
        <v>0</v>
      </c>
    </row>
    <row r="107" spans="1:12" s="2" customFormat="1" x14ac:dyDescent="0.2">
      <c r="A107" s="1">
        <v>58</v>
      </c>
      <c r="B107" s="1">
        <v>4.9862500000000001</v>
      </c>
      <c r="C107" s="2">
        <f t="shared" si="18"/>
        <v>0.5</v>
      </c>
      <c r="D107" s="2">
        <f t="shared" si="19"/>
        <v>538.57969234450013</v>
      </c>
      <c r="F107" s="2">
        <f t="shared" si="15"/>
        <v>4.0566408824671267</v>
      </c>
      <c r="G107" s="2">
        <f t="shared" si="16"/>
        <v>0</v>
      </c>
      <c r="H107" s="2">
        <f t="shared" si="17"/>
        <v>4.0566408824671267</v>
      </c>
      <c r="I107" s="2">
        <f t="shared" si="13"/>
        <v>0.19945000000000002</v>
      </c>
      <c r="J107" s="2">
        <f t="shared" si="14"/>
        <v>4.0938252471684411</v>
      </c>
      <c r="K107" s="2">
        <f t="shared" si="20"/>
        <v>422.7504721106659</v>
      </c>
      <c r="L107" s="2">
        <f t="shared" si="21"/>
        <v>0</v>
      </c>
    </row>
    <row r="108" spans="1:12" s="2" customFormat="1" x14ac:dyDescent="0.2">
      <c r="A108" s="1">
        <v>59</v>
      </c>
      <c r="B108" s="1">
        <v>4.9467499999999998</v>
      </c>
      <c r="C108" s="2">
        <f t="shared" si="18"/>
        <v>0.5</v>
      </c>
      <c r="D108" s="2">
        <f t="shared" si="19"/>
        <v>543.54619234450013</v>
      </c>
      <c r="F108" s="2">
        <f t="shared" si="15"/>
        <v>4.0232645294802527</v>
      </c>
      <c r="G108" s="2">
        <f t="shared" si="16"/>
        <v>0</v>
      </c>
      <c r="H108" s="2">
        <f t="shared" si="17"/>
        <v>4.0232645294802527</v>
      </c>
      <c r="I108" s="2">
        <f t="shared" ref="I108:I139" si="22">Vb*B108</f>
        <v>0.19786999999999999</v>
      </c>
      <c r="J108" s="2">
        <f t="shared" ref="J108:J139" si="23">I108+(1-Vb)*(H108)</f>
        <v>4.0602039483010426</v>
      </c>
      <c r="K108" s="2">
        <f t="shared" si="20"/>
        <v>426.79042481663959</v>
      </c>
      <c r="L108" s="2">
        <f t="shared" si="21"/>
        <v>0</v>
      </c>
    </row>
    <row r="109" spans="1:12" s="2" customFormat="1" x14ac:dyDescent="0.2">
      <c r="A109" s="1">
        <v>60</v>
      </c>
      <c r="B109" s="1">
        <v>4.9081599999999996</v>
      </c>
      <c r="C109" s="2">
        <f t="shared" si="18"/>
        <v>0.5</v>
      </c>
      <c r="D109" s="2">
        <f t="shared" si="19"/>
        <v>548.47364734450014</v>
      </c>
      <c r="F109" s="2">
        <f t="shared" ref="F109:F140" si="24">(K1r*D109-(k2r+k3r/(1+k4r*C109))*(K108+F108*C109)+(k4r/(1+k4r*C109))*(L108+G108*C109))/(1+(k2r+k3r/(1+k4r*C109))*C109)</f>
        <v>3.9907443176881769</v>
      </c>
      <c r="G109" s="2">
        <f t="shared" ref="G109:G140" si="25">(k3r*K109-k4r*(L108+G108*C109))/(1+k4r*C109)</f>
        <v>0</v>
      </c>
      <c r="H109" s="2">
        <f t="shared" si="17"/>
        <v>3.9907443176881769</v>
      </c>
      <c r="I109" s="2">
        <f t="shared" si="22"/>
        <v>0.19632639999999998</v>
      </c>
      <c r="J109" s="2">
        <f t="shared" si="23"/>
        <v>4.0274409449806496</v>
      </c>
      <c r="K109" s="2">
        <f t="shared" si="20"/>
        <v>430.79742924022378</v>
      </c>
      <c r="L109" s="2">
        <f t="shared" si="21"/>
        <v>0</v>
      </c>
    </row>
    <row r="110" spans="1:12" s="2" customFormat="1" x14ac:dyDescent="0.2">
      <c r="A110" s="1">
        <v>61</v>
      </c>
      <c r="B110" s="1">
        <v>4.8704200000000002</v>
      </c>
      <c r="C110" s="2">
        <f t="shared" si="18"/>
        <v>0.5</v>
      </c>
      <c r="D110" s="2">
        <f t="shared" si="19"/>
        <v>553.3629373445001</v>
      </c>
      <c r="F110" s="2">
        <f t="shared" si="24"/>
        <v>3.9590193906128888</v>
      </c>
      <c r="G110" s="2">
        <f t="shared" si="25"/>
        <v>0</v>
      </c>
      <c r="H110" s="2">
        <f t="shared" si="17"/>
        <v>3.9590193906128888</v>
      </c>
      <c r="I110" s="2">
        <f t="shared" si="22"/>
        <v>0.19481680000000001</v>
      </c>
      <c r="J110" s="2">
        <f t="shared" si="23"/>
        <v>3.9954754149883729</v>
      </c>
      <c r="K110" s="2">
        <f t="shared" si="20"/>
        <v>434.77231109437429</v>
      </c>
      <c r="L110" s="2">
        <f t="shared" si="21"/>
        <v>0</v>
      </c>
    </row>
    <row r="111" spans="1:12" s="2" customFormat="1" x14ac:dyDescent="0.2">
      <c r="A111" s="1">
        <v>62</v>
      </c>
      <c r="B111" s="1">
        <v>4.8334799999999998</v>
      </c>
      <c r="C111" s="2">
        <f t="shared" si="18"/>
        <v>0.5</v>
      </c>
      <c r="D111" s="2">
        <f t="shared" si="19"/>
        <v>558.21488734450008</v>
      </c>
      <c r="F111" s="2">
        <f t="shared" si="24"/>
        <v>3.9280356343677569</v>
      </c>
      <c r="G111" s="2">
        <f t="shared" si="25"/>
        <v>0</v>
      </c>
      <c r="H111" s="2">
        <f t="shared" si="17"/>
        <v>3.9280356343677569</v>
      </c>
      <c r="I111" s="2">
        <f t="shared" si="22"/>
        <v>0.19333919999999999</v>
      </c>
      <c r="J111" s="2">
        <f t="shared" si="23"/>
        <v>3.9642534089930463</v>
      </c>
      <c r="K111" s="2">
        <f t="shared" si="20"/>
        <v>438.71583860686462</v>
      </c>
      <c r="L111" s="2">
        <f t="shared" si="21"/>
        <v>0</v>
      </c>
    </row>
    <row r="112" spans="1:12" s="2" customFormat="1" x14ac:dyDescent="0.2">
      <c r="A112" s="1">
        <v>63</v>
      </c>
      <c r="B112" s="1">
        <v>4.7972799999999998</v>
      </c>
      <c r="C112" s="2">
        <f t="shared" si="18"/>
        <v>0.5</v>
      </c>
      <c r="D112" s="2">
        <f t="shared" si="19"/>
        <v>563.03026734450009</v>
      </c>
      <c r="F112" s="2">
        <f t="shared" si="24"/>
        <v>3.8977429806206372</v>
      </c>
      <c r="G112" s="2">
        <f t="shared" si="25"/>
        <v>0</v>
      </c>
      <c r="H112" s="2">
        <f t="shared" si="17"/>
        <v>3.8977429806206372</v>
      </c>
      <c r="I112" s="2">
        <f t="shared" si="22"/>
        <v>0.19189119999999998</v>
      </c>
      <c r="J112" s="2">
        <f t="shared" si="23"/>
        <v>3.9337244613958116</v>
      </c>
      <c r="K112" s="2">
        <f t="shared" si="20"/>
        <v>442.62872791435882</v>
      </c>
      <c r="L112" s="2">
        <f t="shared" si="21"/>
        <v>0</v>
      </c>
    </row>
    <row r="113" spans="1:12" s="2" customFormat="1" x14ac:dyDescent="0.2">
      <c r="A113" s="1">
        <v>64</v>
      </c>
      <c r="B113" s="1">
        <v>4.7617700000000003</v>
      </c>
      <c r="C113" s="2">
        <f t="shared" si="18"/>
        <v>0.5</v>
      </c>
      <c r="D113" s="2">
        <f t="shared" si="19"/>
        <v>567.80979234450012</v>
      </c>
      <c r="F113" s="2">
        <f t="shared" si="24"/>
        <v>3.8680937883724029</v>
      </c>
      <c r="G113" s="2">
        <f t="shared" si="25"/>
        <v>0</v>
      </c>
      <c r="H113" s="2">
        <f t="shared" si="17"/>
        <v>3.8680937883724029</v>
      </c>
      <c r="I113" s="2">
        <f t="shared" si="22"/>
        <v>0.19047080000000002</v>
      </c>
      <c r="J113" s="2">
        <f t="shared" si="23"/>
        <v>3.9038408368375066</v>
      </c>
      <c r="K113" s="2">
        <f t="shared" si="20"/>
        <v>446.51164629885534</v>
      </c>
      <c r="L113" s="2">
        <f t="shared" si="21"/>
        <v>0</v>
      </c>
    </row>
    <row r="114" spans="1:12" s="2" customFormat="1" x14ac:dyDescent="0.2">
      <c r="A114" s="1">
        <v>65</v>
      </c>
      <c r="B114" s="1">
        <v>4.7268999999999997</v>
      </c>
      <c r="C114" s="2">
        <f t="shared" si="18"/>
        <v>0.5</v>
      </c>
      <c r="D114" s="2">
        <f t="shared" si="19"/>
        <v>572.5541273445001</v>
      </c>
      <c r="F114" s="2">
        <f t="shared" si="24"/>
        <v>3.8390434730234118</v>
      </c>
      <c r="G114" s="2">
        <f t="shared" si="25"/>
        <v>0</v>
      </c>
      <c r="H114" s="2">
        <f t="shared" si="17"/>
        <v>3.8390434730234118</v>
      </c>
      <c r="I114" s="2">
        <f t="shared" si="22"/>
        <v>0.18907599999999999</v>
      </c>
      <c r="J114" s="2">
        <f t="shared" si="23"/>
        <v>3.8745577341024751</v>
      </c>
      <c r="K114" s="2">
        <f t="shared" si="20"/>
        <v>450.36521492955325</v>
      </c>
      <c r="L114" s="2">
        <f t="shared" si="21"/>
        <v>0</v>
      </c>
    </row>
    <row r="115" spans="1:12" s="2" customFormat="1" x14ac:dyDescent="0.2">
      <c r="A115" s="1">
        <v>66</v>
      </c>
      <c r="B115" s="1">
        <v>4.6926199999999998</v>
      </c>
      <c r="C115" s="2">
        <f t="shared" si="18"/>
        <v>0.5</v>
      </c>
      <c r="D115" s="2">
        <f t="shared" si="19"/>
        <v>577.26388734450006</v>
      </c>
      <c r="F115" s="2">
        <f t="shared" si="24"/>
        <v>3.8105492838140664</v>
      </c>
      <c r="G115" s="2">
        <f t="shared" si="25"/>
        <v>0</v>
      </c>
      <c r="H115" s="2">
        <f t="shared" si="17"/>
        <v>3.8105492838140664</v>
      </c>
      <c r="I115" s="2">
        <f t="shared" si="22"/>
        <v>0.1877048</v>
      </c>
      <c r="J115" s="2">
        <f t="shared" si="23"/>
        <v>3.8458321124615038</v>
      </c>
      <c r="K115" s="2">
        <f t="shared" si="20"/>
        <v>454.19001130797199</v>
      </c>
      <c r="L115" s="2">
        <f t="shared" si="21"/>
        <v>0</v>
      </c>
    </row>
    <row r="116" spans="1:12" s="2" customFormat="1" x14ac:dyDescent="0.2">
      <c r="A116" s="1">
        <v>67</v>
      </c>
      <c r="B116" s="1">
        <v>4.6589</v>
      </c>
      <c r="C116" s="2">
        <f t="shared" si="18"/>
        <v>0.5</v>
      </c>
      <c r="D116" s="2">
        <f t="shared" si="19"/>
        <v>581.93964734450003</v>
      </c>
      <c r="F116" s="2">
        <f t="shared" si="24"/>
        <v>3.7825727702884024</v>
      </c>
      <c r="G116" s="2">
        <f t="shared" si="25"/>
        <v>0</v>
      </c>
      <c r="H116" s="2">
        <f t="shared" si="17"/>
        <v>3.7825727702884024</v>
      </c>
      <c r="I116" s="2">
        <f t="shared" si="22"/>
        <v>0.18635599999999999</v>
      </c>
      <c r="J116" s="2">
        <f t="shared" si="23"/>
        <v>3.8176258594768662</v>
      </c>
      <c r="K116" s="2">
        <f t="shared" si="20"/>
        <v>457.9865723350232</v>
      </c>
      <c r="L116" s="2">
        <f t="shared" si="21"/>
        <v>0</v>
      </c>
    </row>
    <row r="117" spans="1:12" s="2" customFormat="1" x14ac:dyDescent="0.2">
      <c r="A117" s="1">
        <v>68</v>
      </c>
      <c r="B117" s="1">
        <v>4.6257099999999998</v>
      </c>
      <c r="C117" s="2">
        <f t="shared" si="18"/>
        <v>0.5</v>
      </c>
      <c r="D117" s="2">
        <f t="shared" si="19"/>
        <v>586.5819523445</v>
      </c>
      <c r="F117" s="2">
        <f t="shared" si="24"/>
        <v>3.7550812621730527</v>
      </c>
      <c r="G117" s="2">
        <f t="shared" si="25"/>
        <v>0</v>
      </c>
      <c r="H117" s="2">
        <f t="shared" si="17"/>
        <v>3.7550812621730527</v>
      </c>
      <c r="I117" s="2">
        <f t="shared" si="22"/>
        <v>0.18502839999999998</v>
      </c>
      <c r="J117" s="2">
        <f t="shared" si="23"/>
        <v>3.7899064116861307</v>
      </c>
      <c r="K117" s="2">
        <f t="shared" si="20"/>
        <v>461.75539935125391</v>
      </c>
      <c r="L117" s="2">
        <f t="shared" si="21"/>
        <v>0</v>
      </c>
    </row>
    <row r="118" spans="1:12" s="2" customFormat="1" x14ac:dyDescent="0.2">
      <c r="A118" s="1">
        <v>69</v>
      </c>
      <c r="B118" s="1">
        <v>4.5929799999999998</v>
      </c>
      <c r="C118" s="2">
        <f t="shared" si="18"/>
        <v>0.5</v>
      </c>
      <c r="D118" s="2">
        <f t="shared" si="19"/>
        <v>591.19129734449996</v>
      </c>
      <c r="F118" s="2">
        <f t="shared" si="24"/>
        <v>3.7280391573038285</v>
      </c>
      <c r="G118" s="2">
        <f t="shared" si="25"/>
        <v>0</v>
      </c>
      <c r="H118" s="2">
        <f t="shared" si="17"/>
        <v>3.7280391573038285</v>
      </c>
      <c r="I118" s="2">
        <f t="shared" si="22"/>
        <v>0.1837192</v>
      </c>
      <c r="J118" s="2">
        <f t="shared" si="23"/>
        <v>3.7626367910116754</v>
      </c>
      <c r="K118" s="2">
        <f t="shared" si="20"/>
        <v>465.49695956099237</v>
      </c>
      <c r="L118" s="2">
        <f t="shared" si="21"/>
        <v>0</v>
      </c>
    </row>
    <row r="119" spans="1:12" s="2" customFormat="1" x14ac:dyDescent="0.2">
      <c r="A119" s="1">
        <v>70</v>
      </c>
      <c r="B119" s="1">
        <v>4.5607100000000003</v>
      </c>
      <c r="C119" s="2">
        <f t="shared" si="18"/>
        <v>0.5</v>
      </c>
      <c r="D119" s="2">
        <f t="shared" si="19"/>
        <v>595.76814234450001</v>
      </c>
      <c r="F119" s="2">
        <f t="shared" si="24"/>
        <v>3.7014138943823127</v>
      </c>
      <c r="G119" s="2">
        <f t="shared" si="25"/>
        <v>0</v>
      </c>
      <c r="H119" s="2">
        <f t="shared" si="17"/>
        <v>3.7014138943823127</v>
      </c>
      <c r="I119" s="2">
        <f t="shared" si="22"/>
        <v>0.18242840000000002</v>
      </c>
      <c r="J119" s="2">
        <f t="shared" si="23"/>
        <v>3.7357857386070203</v>
      </c>
      <c r="K119" s="2">
        <f t="shared" si="20"/>
        <v>469.21168608683541</v>
      </c>
      <c r="L119" s="2">
        <f t="shared" si="21"/>
        <v>0</v>
      </c>
    </row>
    <row r="120" spans="1:12" s="2" customFormat="1" x14ac:dyDescent="0.2">
      <c r="A120" s="1">
        <v>71</v>
      </c>
      <c r="B120" s="1">
        <v>4.5288599999999999</v>
      </c>
      <c r="C120" s="2">
        <f t="shared" si="18"/>
        <v>0.5</v>
      </c>
      <c r="D120" s="2">
        <f t="shared" si="19"/>
        <v>600.31292734450005</v>
      </c>
      <c r="F120" s="2">
        <f t="shared" si="24"/>
        <v>3.6751795366293889</v>
      </c>
      <c r="G120" s="2">
        <f t="shared" si="25"/>
        <v>0</v>
      </c>
      <c r="H120" s="2">
        <f t="shared" si="17"/>
        <v>3.6751795366293889</v>
      </c>
      <c r="I120" s="2">
        <f t="shared" si="22"/>
        <v>0.18115439999999999</v>
      </c>
      <c r="J120" s="2">
        <f t="shared" si="23"/>
        <v>3.7093267551642133</v>
      </c>
      <c r="K120" s="2">
        <f t="shared" si="20"/>
        <v>472.89998280234124</v>
      </c>
      <c r="L120" s="2">
        <f t="shared" si="21"/>
        <v>0</v>
      </c>
    </row>
    <row r="121" spans="1:12" s="2" customFormat="1" x14ac:dyDescent="0.2">
      <c r="A121" s="1">
        <v>72</v>
      </c>
      <c r="B121" s="1">
        <v>4.4973900000000002</v>
      </c>
      <c r="C121" s="2">
        <f t="shared" si="18"/>
        <v>0.5</v>
      </c>
      <c r="D121" s="2">
        <f t="shared" si="19"/>
        <v>604.8260523445</v>
      </c>
      <c r="F121" s="2">
        <f t="shared" si="24"/>
        <v>3.6493077219776522</v>
      </c>
      <c r="G121" s="2">
        <f t="shared" si="25"/>
        <v>0</v>
      </c>
      <c r="H121" s="2">
        <f t="shared" si="17"/>
        <v>3.6493077219776522</v>
      </c>
      <c r="I121" s="2">
        <f t="shared" si="22"/>
        <v>0.17989560000000002</v>
      </c>
      <c r="J121" s="2">
        <f t="shared" si="23"/>
        <v>3.6832310130985459</v>
      </c>
      <c r="K121" s="2">
        <f t="shared" si="20"/>
        <v>476.56222643164477</v>
      </c>
      <c r="L121" s="2">
        <f t="shared" si="21"/>
        <v>0</v>
      </c>
    </row>
    <row r="122" spans="1:12" s="2" customFormat="1" x14ac:dyDescent="0.2">
      <c r="A122" s="1">
        <v>73</v>
      </c>
      <c r="B122" s="1">
        <v>4.4662800000000002</v>
      </c>
      <c r="C122" s="2">
        <f t="shared" si="18"/>
        <v>0.5</v>
      </c>
      <c r="D122" s="2">
        <f t="shared" si="19"/>
        <v>609.30788734450005</v>
      </c>
      <c r="F122" s="2">
        <f t="shared" si="24"/>
        <v>3.6237718331865834</v>
      </c>
      <c r="G122" s="2">
        <f t="shared" si="25"/>
        <v>0</v>
      </c>
      <c r="H122" s="2">
        <f t="shared" si="17"/>
        <v>3.6237718331865834</v>
      </c>
      <c r="I122" s="2">
        <f t="shared" si="22"/>
        <v>0.17865120000000001</v>
      </c>
      <c r="J122" s="2">
        <f t="shared" si="23"/>
        <v>3.65747215985912</v>
      </c>
      <c r="K122" s="2">
        <f t="shared" si="20"/>
        <v>480.1987662092269</v>
      </c>
      <c r="L122" s="2">
        <f t="shared" si="21"/>
        <v>0</v>
      </c>
    </row>
    <row r="123" spans="1:12" s="2" customFormat="1" x14ac:dyDescent="0.2">
      <c r="A123" s="1">
        <v>74</v>
      </c>
      <c r="B123" s="1">
        <v>4.4355099999999998</v>
      </c>
      <c r="C123" s="2">
        <f t="shared" si="18"/>
        <v>0.5</v>
      </c>
      <c r="D123" s="2">
        <f t="shared" si="19"/>
        <v>613.75878234449999</v>
      </c>
      <c r="F123" s="2">
        <f t="shared" si="24"/>
        <v>3.5985494999119281</v>
      </c>
      <c r="G123" s="2">
        <f t="shared" si="25"/>
        <v>0</v>
      </c>
      <c r="H123" s="2">
        <f t="shared" si="17"/>
        <v>3.5985494999119281</v>
      </c>
      <c r="I123" s="2">
        <f t="shared" si="22"/>
        <v>0.17742040000000001</v>
      </c>
      <c r="J123" s="2">
        <f t="shared" si="23"/>
        <v>3.6320279199154508</v>
      </c>
      <c r="K123" s="2">
        <f t="shared" si="20"/>
        <v>483.80992687577617</v>
      </c>
      <c r="L123" s="2">
        <f t="shared" si="21"/>
        <v>0</v>
      </c>
    </row>
    <row r="124" spans="1:12" s="2" customFormat="1" x14ac:dyDescent="0.2">
      <c r="A124" s="1">
        <v>75</v>
      </c>
      <c r="B124" s="1">
        <v>4.4050399999999996</v>
      </c>
      <c r="C124" s="2">
        <f t="shared" si="18"/>
        <v>0.5</v>
      </c>
      <c r="D124" s="2">
        <f t="shared" si="19"/>
        <v>618.17905734449994</v>
      </c>
      <c r="F124" s="2">
        <f t="shared" si="24"/>
        <v>3.5736176999471354</v>
      </c>
      <c r="G124" s="2">
        <f t="shared" si="25"/>
        <v>0</v>
      </c>
      <c r="H124" s="2">
        <f t="shared" si="17"/>
        <v>3.5736176999471354</v>
      </c>
      <c r="I124" s="2">
        <f t="shared" si="22"/>
        <v>0.17620159999999999</v>
      </c>
      <c r="J124" s="2">
        <f t="shared" si="23"/>
        <v>3.60687459194925</v>
      </c>
      <c r="K124" s="2">
        <f t="shared" si="20"/>
        <v>487.39601047570568</v>
      </c>
      <c r="L124" s="2">
        <f t="shared" si="21"/>
        <v>0</v>
      </c>
    </row>
    <row r="125" spans="1:12" s="2" customFormat="1" x14ac:dyDescent="0.2">
      <c r="A125" s="1">
        <v>76</v>
      </c>
      <c r="B125" s="1">
        <v>4.37486</v>
      </c>
      <c r="C125" s="2">
        <f t="shared" si="18"/>
        <v>0.5</v>
      </c>
      <c r="D125" s="2">
        <f t="shared" si="19"/>
        <v>622.56900734449994</v>
      </c>
      <c r="F125" s="2">
        <f t="shared" si="24"/>
        <v>3.5489546199682991</v>
      </c>
      <c r="G125" s="2">
        <f t="shared" si="25"/>
        <v>0</v>
      </c>
      <c r="H125" s="2">
        <f t="shared" si="17"/>
        <v>3.5489546199682991</v>
      </c>
      <c r="I125" s="2">
        <f t="shared" si="22"/>
        <v>0.17499439999999999</v>
      </c>
      <c r="J125" s="2">
        <f t="shared" si="23"/>
        <v>3.5819908351695671</v>
      </c>
      <c r="K125" s="2">
        <f t="shared" si="20"/>
        <v>490.9572966356634</v>
      </c>
      <c r="L125" s="2">
        <f t="shared" si="21"/>
        <v>0</v>
      </c>
    </row>
    <row r="126" spans="1:12" s="2" customFormat="1" x14ac:dyDescent="0.2">
      <c r="A126" s="1">
        <v>77</v>
      </c>
      <c r="B126" s="1">
        <v>4.3449600000000004</v>
      </c>
      <c r="C126" s="2">
        <f t="shared" si="18"/>
        <v>0.5</v>
      </c>
      <c r="D126" s="2">
        <f t="shared" si="19"/>
        <v>626.92891734449995</v>
      </c>
      <c r="F126" s="2">
        <f t="shared" si="24"/>
        <v>3.5245439719809837</v>
      </c>
      <c r="G126" s="2">
        <f t="shared" si="25"/>
        <v>0</v>
      </c>
      <c r="H126" s="2">
        <f t="shared" si="17"/>
        <v>3.5245439719809837</v>
      </c>
      <c r="I126" s="2">
        <f t="shared" si="22"/>
        <v>0.17379840000000002</v>
      </c>
      <c r="J126" s="2">
        <f t="shared" si="23"/>
        <v>3.5573606131017441</v>
      </c>
      <c r="K126" s="2">
        <f t="shared" si="20"/>
        <v>494.49404593163803</v>
      </c>
      <c r="L126" s="2">
        <f t="shared" si="21"/>
        <v>0</v>
      </c>
    </row>
    <row r="127" spans="1:12" s="2" customFormat="1" x14ac:dyDescent="0.2">
      <c r="A127" s="1">
        <v>78</v>
      </c>
      <c r="B127" s="1">
        <v>4.3152999999999997</v>
      </c>
      <c r="C127" s="2">
        <f t="shared" si="18"/>
        <v>0.5</v>
      </c>
      <c r="D127" s="2">
        <f t="shared" si="19"/>
        <v>631.2590473445</v>
      </c>
      <c r="F127" s="2">
        <f t="shared" si="24"/>
        <v>3.5003679831886076</v>
      </c>
      <c r="G127" s="2">
        <f t="shared" si="25"/>
        <v>0</v>
      </c>
      <c r="H127" s="2">
        <f t="shared" si="17"/>
        <v>3.5003679831886076</v>
      </c>
      <c r="I127" s="2">
        <f t="shared" si="22"/>
        <v>0.17261199999999999</v>
      </c>
      <c r="J127" s="2">
        <f t="shared" si="23"/>
        <v>3.5329652638610631</v>
      </c>
      <c r="K127" s="2">
        <f t="shared" si="20"/>
        <v>498.00650190922283</v>
      </c>
      <c r="L127" s="2">
        <f t="shared" si="21"/>
        <v>0</v>
      </c>
    </row>
    <row r="128" spans="1:12" s="2" customFormat="1" x14ac:dyDescent="0.2">
      <c r="A128" s="1">
        <v>79</v>
      </c>
      <c r="B128" s="1">
        <v>4.2858700000000001</v>
      </c>
      <c r="C128" s="2">
        <f t="shared" si="18"/>
        <v>0.5</v>
      </c>
      <c r="D128" s="2">
        <f t="shared" si="19"/>
        <v>635.55963234449996</v>
      </c>
      <c r="F128" s="2">
        <f t="shared" si="24"/>
        <v>3.4764079899131275</v>
      </c>
      <c r="G128" s="2">
        <f t="shared" si="25"/>
        <v>0</v>
      </c>
      <c r="H128" s="2">
        <f t="shared" si="17"/>
        <v>3.4764079899131275</v>
      </c>
      <c r="I128" s="2">
        <f t="shared" si="22"/>
        <v>0.1714348</v>
      </c>
      <c r="J128" s="2">
        <f t="shared" si="23"/>
        <v>3.5087864703166023</v>
      </c>
      <c r="K128" s="2">
        <f t="shared" si="20"/>
        <v>501.49488989577372</v>
      </c>
      <c r="L128" s="2">
        <f t="shared" si="21"/>
        <v>0</v>
      </c>
    </row>
    <row r="129" spans="1:12" s="2" customFormat="1" x14ac:dyDescent="0.2">
      <c r="A129" s="1">
        <v>80</v>
      </c>
      <c r="B129" s="1">
        <v>4.2566600000000001</v>
      </c>
      <c r="C129" s="2">
        <f t="shared" si="18"/>
        <v>0.5</v>
      </c>
      <c r="D129" s="2">
        <f t="shared" si="19"/>
        <v>639.83089734449993</v>
      </c>
      <c r="F129" s="2">
        <f t="shared" si="24"/>
        <v>3.4526495939478763</v>
      </c>
      <c r="G129" s="2">
        <f t="shared" si="25"/>
        <v>0</v>
      </c>
      <c r="H129" s="2">
        <f t="shared" si="17"/>
        <v>3.4526495939478763</v>
      </c>
      <c r="I129" s="2">
        <f t="shared" si="22"/>
        <v>0.17026640000000001</v>
      </c>
      <c r="J129" s="2">
        <f t="shared" si="23"/>
        <v>3.4848100101899613</v>
      </c>
      <c r="K129" s="2">
        <f t="shared" si="20"/>
        <v>504.95941868770421</v>
      </c>
      <c r="L129" s="2">
        <f t="shared" si="21"/>
        <v>0</v>
      </c>
    </row>
    <row r="130" spans="1:12" s="2" customFormat="1" x14ac:dyDescent="0.2">
      <c r="A130" s="1">
        <v>81</v>
      </c>
      <c r="B130" s="1">
        <v>4.2276400000000001</v>
      </c>
      <c r="C130" s="2">
        <f t="shared" si="18"/>
        <v>0.5</v>
      </c>
      <c r="D130" s="2">
        <f t="shared" si="19"/>
        <v>644.07304734449997</v>
      </c>
      <c r="F130" s="2">
        <f t="shared" si="24"/>
        <v>3.4290777563687245</v>
      </c>
      <c r="G130" s="2">
        <f t="shared" si="25"/>
        <v>0</v>
      </c>
      <c r="H130" s="2">
        <f t="shared" si="17"/>
        <v>3.4290777563687245</v>
      </c>
      <c r="I130" s="2">
        <f t="shared" si="22"/>
        <v>0.16910559999999999</v>
      </c>
      <c r="J130" s="2">
        <f t="shared" si="23"/>
        <v>3.4610202461139754</v>
      </c>
      <c r="K130" s="2">
        <f t="shared" si="20"/>
        <v>508.40028236286253</v>
      </c>
      <c r="L130" s="2">
        <f t="shared" si="21"/>
        <v>0</v>
      </c>
    </row>
    <row r="131" spans="1:12" s="2" customFormat="1" x14ac:dyDescent="0.2">
      <c r="A131" s="1">
        <v>82</v>
      </c>
      <c r="B131" s="1">
        <v>4.1988099999999999</v>
      </c>
      <c r="C131" s="2">
        <f t="shared" si="18"/>
        <v>0.5</v>
      </c>
      <c r="D131" s="2">
        <f t="shared" si="19"/>
        <v>648.28627234449993</v>
      </c>
      <c r="F131" s="2">
        <f t="shared" si="24"/>
        <v>3.4056786538212238</v>
      </c>
      <c r="G131" s="2">
        <f t="shared" si="25"/>
        <v>0</v>
      </c>
      <c r="H131" s="2">
        <f t="shared" si="17"/>
        <v>3.4056786538212238</v>
      </c>
      <c r="I131" s="2">
        <f t="shared" si="22"/>
        <v>0.1679524</v>
      </c>
      <c r="J131" s="2">
        <f t="shared" si="23"/>
        <v>3.4374039076683744</v>
      </c>
      <c r="K131" s="2">
        <f t="shared" si="20"/>
        <v>511.81766056795749</v>
      </c>
      <c r="L131" s="2">
        <f t="shared" si="21"/>
        <v>0</v>
      </c>
    </row>
    <row r="132" spans="1:12" s="2" customFormat="1" x14ac:dyDescent="0.2">
      <c r="A132" s="1">
        <v>83</v>
      </c>
      <c r="B132" s="1">
        <v>4.1701600000000001</v>
      </c>
      <c r="C132" s="2">
        <f t="shared" si="18"/>
        <v>0.5</v>
      </c>
      <c r="D132" s="2">
        <f t="shared" si="19"/>
        <v>652.47075734449993</v>
      </c>
      <c r="F132" s="2">
        <f t="shared" si="24"/>
        <v>3.3824423922927509</v>
      </c>
      <c r="G132" s="2">
        <f t="shared" si="25"/>
        <v>0</v>
      </c>
      <c r="H132" s="2">
        <f t="shared" si="17"/>
        <v>3.3824423922927509</v>
      </c>
      <c r="I132" s="2">
        <f t="shared" si="22"/>
        <v>0.16680639999999999</v>
      </c>
      <c r="J132" s="2">
        <f t="shared" si="23"/>
        <v>3.4139510966010409</v>
      </c>
      <c r="K132" s="2">
        <f t="shared" si="20"/>
        <v>515.21172109101451</v>
      </c>
      <c r="L132" s="2">
        <f t="shared" si="21"/>
        <v>0</v>
      </c>
    </row>
    <row r="133" spans="1:12" s="2" customFormat="1" x14ac:dyDescent="0.2">
      <c r="A133" s="1">
        <v>84</v>
      </c>
      <c r="B133" s="1">
        <v>4.1416599999999999</v>
      </c>
      <c r="C133" s="2">
        <f t="shared" si="18"/>
        <v>0.5</v>
      </c>
      <c r="D133" s="2">
        <f t="shared" si="19"/>
        <v>656.62666734449988</v>
      </c>
      <c r="F133" s="2">
        <f t="shared" si="24"/>
        <v>3.3593566353756161</v>
      </c>
      <c r="G133" s="2">
        <f t="shared" si="25"/>
        <v>0</v>
      </c>
      <c r="H133" s="2">
        <f t="shared" si="17"/>
        <v>3.3593566353756161</v>
      </c>
      <c r="I133" s="2">
        <f t="shared" si="22"/>
        <v>0.16566639999999999</v>
      </c>
      <c r="J133" s="2">
        <f t="shared" si="23"/>
        <v>3.3906487699605914</v>
      </c>
      <c r="K133" s="2">
        <f t="shared" si="20"/>
        <v>518.58262060484867</v>
      </c>
      <c r="L133" s="2">
        <f t="shared" si="21"/>
        <v>0</v>
      </c>
    </row>
    <row r="134" spans="1:12" s="2" customFormat="1" x14ac:dyDescent="0.2">
      <c r="A134" s="1">
        <v>85</v>
      </c>
      <c r="B134" s="1">
        <v>4.1132999999999997</v>
      </c>
      <c r="C134" s="2">
        <f t="shared" si="18"/>
        <v>0.5</v>
      </c>
      <c r="D134" s="2">
        <f t="shared" si="19"/>
        <v>660.75414734449987</v>
      </c>
      <c r="F134" s="2">
        <f t="shared" si="24"/>
        <v>3.3364075812253757</v>
      </c>
      <c r="G134" s="2">
        <f t="shared" si="25"/>
        <v>0</v>
      </c>
      <c r="H134" s="2">
        <f t="shared" si="17"/>
        <v>3.3364075812253757</v>
      </c>
      <c r="I134" s="2">
        <f t="shared" si="22"/>
        <v>0.16453199999999998</v>
      </c>
      <c r="J134" s="2">
        <f t="shared" si="23"/>
        <v>3.3674832779763606</v>
      </c>
      <c r="K134" s="2">
        <f t="shared" si="20"/>
        <v>521.93050271314917</v>
      </c>
      <c r="L134" s="2">
        <f t="shared" si="21"/>
        <v>0</v>
      </c>
    </row>
    <row r="135" spans="1:12" s="2" customFormat="1" x14ac:dyDescent="0.2">
      <c r="A135" s="1">
        <v>86</v>
      </c>
      <c r="B135" s="1">
        <v>4.0850799999999996</v>
      </c>
      <c r="C135" s="2">
        <f t="shared" si="18"/>
        <v>0.5</v>
      </c>
      <c r="D135" s="2">
        <f t="shared" si="19"/>
        <v>664.85333734449989</v>
      </c>
      <c r="F135" s="2">
        <f t="shared" si="24"/>
        <v>3.3135853487352507</v>
      </c>
      <c r="G135" s="2">
        <f t="shared" si="25"/>
        <v>0</v>
      </c>
      <c r="H135" s="2">
        <f t="shared" si="17"/>
        <v>3.3135853487352507</v>
      </c>
      <c r="I135" s="2">
        <f t="shared" si="22"/>
        <v>0.1634032</v>
      </c>
      <c r="J135" s="2">
        <f t="shared" si="23"/>
        <v>3.3444451347858406</v>
      </c>
      <c r="K135" s="2">
        <f t="shared" si="20"/>
        <v>525.25549917812953</v>
      </c>
      <c r="L135" s="2">
        <f t="shared" si="21"/>
        <v>0</v>
      </c>
    </row>
    <row r="136" spans="1:12" s="2" customFormat="1" x14ac:dyDescent="0.2">
      <c r="A136" s="1">
        <v>87</v>
      </c>
      <c r="B136" s="1">
        <v>4.0569899999999999</v>
      </c>
      <c r="C136" s="2">
        <f t="shared" si="18"/>
        <v>0.5</v>
      </c>
      <c r="D136" s="2">
        <f t="shared" si="19"/>
        <v>668.92437234449994</v>
      </c>
      <c r="F136" s="2">
        <f t="shared" si="24"/>
        <v>3.2908824092411577</v>
      </c>
      <c r="G136" s="2">
        <f t="shared" si="25"/>
        <v>0</v>
      </c>
      <c r="H136" s="2">
        <f t="shared" si="17"/>
        <v>3.2908824092411577</v>
      </c>
      <c r="I136" s="2">
        <f t="shared" si="22"/>
        <v>0.1622796</v>
      </c>
      <c r="J136" s="2">
        <f t="shared" si="23"/>
        <v>3.3215267128715116</v>
      </c>
      <c r="K136" s="2">
        <f t="shared" si="20"/>
        <v>528.55773305711773</v>
      </c>
      <c r="L136" s="2">
        <f t="shared" si="21"/>
        <v>0</v>
      </c>
    </row>
    <row r="137" spans="1:12" s="2" customFormat="1" x14ac:dyDescent="0.2">
      <c r="A137" s="1">
        <v>88</v>
      </c>
      <c r="B137" s="1">
        <v>4.0290100000000004</v>
      </c>
      <c r="C137" s="2">
        <f t="shared" si="18"/>
        <v>0.5</v>
      </c>
      <c r="D137" s="2">
        <f t="shared" si="19"/>
        <v>672.96737234449995</v>
      </c>
      <c r="F137" s="2">
        <f t="shared" si="24"/>
        <v>3.268289445544633</v>
      </c>
      <c r="G137" s="2">
        <f t="shared" si="25"/>
        <v>0</v>
      </c>
      <c r="H137" s="2">
        <f t="shared" si="17"/>
        <v>3.268289445544633</v>
      </c>
      <c r="I137" s="2">
        <f t="shared" si="22"/>
        <v>0.16116040000000001</v>
      </c>
      <c r="J137" s="2">
        <f t="shared" si="23"/>
        <v>3.2987182677228475</v>
      </c>
      <c r="K137" s="2">
        <f t="shared" si="20"/>
        <v>531.8373189845106</v>
      </c>
      <c r="L137" s="2">
        <f t="shared" si="21"/>
        <v>0</v>
      </c>
    </row>
    <row r="138" spans="1:12" s="2" customFormat="1" x14ac:dyDescent="0.2">
      <c r="A138" s="1">
        <v>89</v>
      </c>
      <c r="B138" s="1">
        <v>4.0011400000000004</v>
      </c>
      <c r="C138" s="2">
        <f t="shared" si="18"/>
        <v>0.5</v>
      </c>
      <c r="D138" s="2">
        <f t="shared" si="19"/>
        <v>676.98244734449997</v>
      </c>
      <c r="F138" s="2">
        <f t="shared" si="24"/>
        <v>3.2457976673268147</v>
      </c>
      <c r="G138" s="2">
        <f t="shared" si="25"/>
        <v>0</v>
      </c>
      <c r="H138" s="2">
        <f t="shared" si="17"/>
        <v>3.2457976673268147</v>
      </c>
      <c r="I138" s="2">
        <f t="shared" si="22"/>
        <v>0.16004560000000001</v>
      </c>
      <c r="J138" s="2">
        <f t="shared" si="23"/>
        <v>3.276011360633742</v>
      </c>
      <c r="K138" s="2">
        <f t="shared" si="20"/>
        <v>535.09436254094635</v>
      </c>
      <c r="L138" s="2">
        <f t="shared" si="21"/>
        <v>0</v>
      </c>
    </row>
    <row r="139" spans="1:12" s="2" customFormat="1" x14ac:dyDescent="0.2">
      <c r="A139" s="1">
        <v>90</v>
      </c>
      <c r="B139" s="1">
        <v>3.97336</v>
      </c>
      <c r="C139" s="2">
        <f t="shared" si="18"/>
        <v>0.5</v>
      </c>
      <c r="D139" s="2">
        <f t="shared" si="19"/>
        <v>680.96969734449999</v>
      </c>
      <c r="F139" s="2">
        <f t="shared" si="24"/>
        <v>3.2233986003961035</v>
      </c>
      <c r="G139" s="2">
        <f t="shared" si="25"/>
        <v>0</v>
      </c>
      <c r="H139" s="2">
        <f t="shared" si="17"/>
        <v>3.2233986003961035</v>
      </c>
      <c r="I139" s="2">
        <f t="shared" si="22"/>
        <v>0.1589344</v>
      </c>
      <c r="J139" s="2">
        <f t="shared" si="23"/>
        <v>3.2533970563802592</v>
      </c>
      <c r="K139" s="2">
        <f t="shared" si="20"/>
        <v>538.32896067480783</v>
      </c>
      <c r="L139" s="2">
        <f t="shared" si="21"/>
        <v>0</v>
      </c>
    </row>
    <row r="140" spans="1:12" s="2" customFormat="1" x14ac:dyDescent="0.2">
      <c r="A140" s="1">
        <v>91</v>
      </c>
      <c r="B140" s="1">
        <v>3.9456799999999999</v>
      </c>
      <c r="C140" s="2">
        <f t="shared" si="18"/>
        <v>0.5</v>
      </c>
      <c r="D140" s="2">
        <f t="shared" si="19"/>
        <v>684.92921734449999</v>
      </c>
      <c r="F140" s="2">
        <f t="shared" si="24"/>
        <v>3.2010855602376522</v>
      </c>
      <c r="G140" s="2">
        <f t="shared" si="25"/>
        <v>0</v>
      </c>
      <c r="H140" s="2">
        <f t="shared" si="17"/>
        <v>3.2010855602376522</v>
      </c>
      <c r="I140" s="2">
        <f t="shared" ref="I140:I169" si="26">Vb*B140</f>
        <v>0.1578272</v>
      </c>
      <c r="J140" s="2">
        <f t="shared" ref="J140:J171" si="27">I140+(1-Vb)*(H140)</f>
        <v>3.2308693378281457</v>
      </c>
      <c r="K140" s="2">
        <f t="shared" si="20"/>
        <v>541.54120275512469</v>
      </c>
      <c r="L140" s="2">
        <f t="shared" si="21"/>
        <v>0</v>
      </c>
    </row>
    <row r="141" spans="1:12" s="2" customFormat="1" x14ac:dyDescent="0.2">
      <c r="A141" s="1">
        <v>92</v>
      </c>
      <c r="B141" s="1">
        <v>3.9180799999999998</v>
      </c>
      <c r="C141" s="2">
        <f t="shared" si="18"/>
        <v>0.5</v>
      </c>
      <c r="D141" s="2">
        <f t="shared" si="19"/>
        <v>688.86109734449997</v>
      </c>
      <c r="F141" s="2">
        <f t="shared" ref="F141:F169" si="28">(K1r*D141-(k2r+k3r/(1+k4r*C141))*(K140+F140*C141)+(k4r/(1+k4r*C141))*(L140+G140*C141))/(1+(k2r+k3r/(1+k4r*C141))*C141)</f>
        <v>3.1788529361425844</v>
      </c>
      <c r="G141" s="2">
        <f t="shared" ref="G141:G169" si="29">(k3r*K141-k4r*(L140+G140*C141))/(1+k4r*C141)</f>
        <v>0</v>
      </c>
      <c r="H141" s="2">
        <f t="shared" ref="H141:H169" si="30">F141+G141</f>
        <v>3.1788529361425844</v>
      </c>
      <c r="I141" s="2">
        <f t="shared" si="26"/>
        <v>0.15672320000000001</v>
      </c>
      <c r="J141" s="2">
        <f t="shared" si="27"/>
        <v>3.208422018696881</v>
      </c>
      <c r="K141" s="2">
        <f t="shared" si="20"/>
        <v>544.73117200331478</v>
      </c>
      <c r="L141" s="2">
        <f t="shared" si="21"/>
        <v>0</v>
      </c>
    </row>
    <row r="142" spans="1:12" s="2" customFormat="1" x14ac:dyDescent="0.2">
      <c r="A142" s="1">
        <v>93</v>
      </c>
      <c r="B142" s="1">
        <v>3.8905599999999998</v>
      </c>
      <c r="C142" s="2">
        <f t="shared" ref="C142:C169" si="31">(A142-A141)/2</f>
        <v>0.5</v>
      </c>
      <c r="D142" s="2">
        <f t="shared" ref="D142:D169" si="32">D141+0.5*(B142+B141)*(A142-A141)</f>
        <v>692.76541734449995</v>
      </c>
      <c r="F142" s="2">
        <f t="shared" si="28"/>
        <v>3.1566941616855275</v>
      </c>
      <c r="G142" s="2">
        <f t="shared" si="29"/>
        <v>0</v>
      </c>
      <c r="H142" s="2">
        <f t="shared" si="30"/>
        <v>3.1566941616855275</v>
      </c>
      <c r="I142" s="2">
        <f t="shared" si="26"/>
        <v>0.15562239999999999</v>
      </c>
      <c r="J142" s="2">
        <f t="shared" si="27"/>
        <v>3.1860487952181065</v>
      </c>
      <c r="K142" s="2">
        <f t="shared" ref="K142:K169" si="33">K141+0.5*(F142+F141)*(A142-A141)</f>
        <v>547.89894555222884</v>
      </c>
      <c r="L142" s="2">
        <f t="shared" ref="L142:L169" si="34">L141+0.5*(G142+G141)*(A142-A141)</f>
        <v>0</v>
      </c>
    </row>
    <row r="143" spans="1:12" s="2" customFormat="1" x14ac:dyDescent="0.2">
      <c r="A143" s="1">
        <v>94</v>
      </c>
      <c r="B143" s="1">
        <v>3.8631099999999998</v>
      </c>
      <c r="C143" s="2">
        <f t="shared" si="31"/>
        <v>0.5</v>
      </c>
      <c r="D143" s="2">
        <f t="shared" si="32"/>
        <v>696.64225234449998</v>
      </c>
      <c r="F143" s="2">
        <f t="shared" si="28"/>
        <v>3.13460369701138</v>
      </c>
      <c r="G143" s="2">
        <f t="shared" si="29"/>
        <v>0</v>
      </c>
      <c r="H143" s="2">
        <f t="shared" si="30"/>
        <v>3.13460369701138</v>
      </c>
      <c r="I143" s="2">
        <f t="shared" si="26"/>
        <v>0.15452440000000001</v>
      </c>
      <c r="J143" s="2">
        <f t="shared" si="27"/>
        <v>3.1637439491309247</v>
      </c>
      <c r="K143" s="2">
        <f t="shared" si="33"/>
        <v>551.04459448157729</v>
      </c>
      <c r="L143" s="2">
        <f t="shared" si="34"/>
        <v>0</v>
      </c>
    </row>
    <row r="144" spans="1:12" s="2" customFormat="1" x14ac:dyDescent="0.2">
      <c r="A144" s="1">
        <v>95</v>
      </c>
      <c r="B144" s="1">
        <v>3.8357199999999998</v>
      </c>
      <c r="C144" s="2">
        <f t="shared" si="31"/>
        <v>0.5</v>
      </c>
      <c r="D144" s="2">
        <f t="shared" si="32"/>
        <v>700.4916673445</v>
      </c>
      <c r="F144" s="2">
        <f t="shared" si="28"/>
        <v>3.1125750182067806</v>
      </c>
      <c r="G144" s="2">
        <f t="shared" si="29"/>
        <v>0</v>
      </c>
      <c r="H144" s="2">
        <f t="shared" si="30"/>
        <v>3.1125750182067806</v>
      </c>
      <c r="I144" s="2">
        <f t="shared" si="26"/>
        <v>0.1534288</v>
      </c>
      <c r="J144" s="2">
        <f t="shared" si="27"/>
        <v>3.1415008174785091</v>
      </c>
      <c r="K144" s="2">
        <f t="shared" si="33"/>
        <v>554.16818383918633</v>
      </c>
      <c r="L144" s="2">
        <f t="shared" si="34"/>
        <v>0</v>
      </c>
    </row>
    <row r="145" spans="1:12" s="2" customFormat="1" x14ac:dyDescent="0.2">
      <c r="A145" s="1">
        <v>96</v>
      </c>
      <c r="B145" s="1">
        <v>3.8083900000000002</v>
      </c>
      <c r="C145" s="2">
        <f t="shared" si="31"/>
        <v>0.5</v>
      </c>
      <c r="D145" s="2">
        <f t="shared" si="32"/>
        <v>704.31372234449998</v>
      </c>
      <c r="F145" s="2">
        <f t="shared" si="28"/>
        <v>3.0906026109240883</v>
      </c>
      <c r="G145" s="2">
        <f t="shared" si="29"/>
        <v>0</v>
      </c>
      <c r="H145" s="2">
        <f t="shared" si="30"/>
        <v>3.0906026109240883</v>
      </c>
      <c r="I145" s="2">
        <f t="shared" si="26"/>
        <v>0.15233560000000002</v>
      </c>
      <c r="J145" s="2">
        <f t="shared" si="27"/>
        <v>3.119314106487125</v>
      </c>
      <c r="K145" s="2">
        <f t="shared" si="33"/>
        <v>557.26977265375172</v>
      </c>
      <c r="L145" s="2">
        <f t="shared" si="34"/>
        <v>0</v>
      </c>
    </row>
    <row r="146" spans="1:12" s="2" customFormat="1" x14ac:dyDescent="0.2">
      <c r="A146" s="1">
        <v>97</v>
      </c>
      <c r="B146" s="1">
        <v>3.78112</v>
      </c>
      <c r="C146" s="2">
        <f t="shared" si="31"/>
        <v>0.5</v>
      </c>
      <c r="D146" s="2">
        <f t="shared" si="32"/>
        <v>708.10847734449999</v>
      </c>
      <c r="F146" s="2">
        <f t="shared" si="28"/>
        <v>3.0686831665545014</v>
      </c>
      <c r="G146" s="2">
        <f t="shared" si="29"/>
        <v>0</v>
      </c>
      <c r="H146" s="2">
        <f t="shared" si="30"/>
        <v>3.0686831665545014</v>
      </c>
      <c r="I146" s="2">
        <f t="shared" si="26"/>
        <v>0.15124480000000001</v>
      </c>
      <c r="J146" s="2">
        <f t="shared" si="27"/>
        <v>3.0971806398923212</v>
      </c>
      <c r="K146" s="2">
        <f t="shared" si="33"/>
        <v>560.34941554249099</v>
      </c>
      <c r="L146" s="2">
        <f t="shared" si="34"/>
        <v>0</v>
      </c>
    </row>
    <row r="147" spans="1:12" s="2" customFormat="1" x14ac:dyDescent="0.2">
      <c r="A147" s="1">
        <v>98</v>
      </c>
      <c r="B147" s="1">
        <v>3.7538999999999998</v>
      </c>
      <c r="C147" s="2">
        <f t="shared" si="31"/>
        <v>0.5</v>
      </c>
      <c r="D147" s="2">
        <f t="shared" si="32"/>
        <v>711.8759873445</v>
      </c>
      <c r="F147" s="2">
        <f t="shared" si="28"/>
        <v>3.0468130999327059</v>
      </c>
      <c r="G147" s="2">
        <f t="shared" si="29"/>
        <v>0</v>
      </c>
      <c r="H147" s="2">
        <f t="shared" si="30"/>
        <v>3.0468130999327059</v>
      </c>
      <c r="I147" s="2">
        <f t="shared" si="26"/>
        <v>0.15015599999999998</v>
      </c>
      <c r="J147" s="2">
        <f t="shared" si="27"/>
        <v>3.0750965759353974</v>
      </c>
      <c r="K147" s="2">
        <f t="shared" si="33"/>
        <v>563.40716367573464</v>
      </c>
      <c r="L147" s="2">
        <f t="shared" si="34"/>
        <v>0</v>
      </c>
    </row>
    <row r="148" spans="1:12" s="2" customFormat="1" x14ac:dyDescent="0.2">
      <c r="A148" s="1">
        <v>99</v>
      </c>
      <c r="B148" s="1">
        <v>3.7267199999999998</v>
      </c>
      <c r="C148" s="2">
        <f t="shared" si="31"/>
        <v>0.5</v>
      </c>
      <c r="D148" s="2">
        <f t="shared" si="32"/>
        <v>715.61629734450003</v>
      </c>
      <c r="F148" s="2">
        <f t="shared" si="28"/>
        <v>3.0249870599596305</v>
      </c>
      <c r="G148" s="2">
        <f t="shared" si="29"/>
        <v>0</v>
      </c>
      <c r="H148" s="2">
        <f t="shared" si="30"/>
        <v>3.0249870599596305</v>
      </c>
      <c r="I148" s="2">
        <f t="shared" si="26"/>
        <v>0.1490688</v>
      </c>
      <c r="J148" s="2">
        <f t="shared" si="27"/>
        <v>3.0530563775612451</v>
      </c>
      <c r="K148" s="2">
        <f t="shared" si="33"/>
        <v>566.44306375568078</v>
      </c>
      <c r="L148" s="2">
        <f t="shared" si="34"/>
        <v>0</v>
      </c>
    </row>
    <row r="149" spans="1:12" s="2" customFormat="1" x14ac:dyDescent="0.2">
      <c r="A149" s="1">
        <v>100</v>
      </c>
      <c r="B149" s="1">
        <v>3.6995800000000001</v>
      </c>
      <c r="C149" s="2">
        <f t="shared" si="31"/>
        <v>0.5</v>
      </c>
      <c r="D149" s="2">
        <f t="shared" si="32"/>
        <v>719.32944734450007</v>
      </c>
      <c r="F149" s="2">
        <f t="shared" si="28"/>
        <v>3.0032002359757826</v>
      </c>
      <c r="G149" s="2">
        <f t="shared" si="29"/>
        <v>0</v>
      </c>
      <c r="H149" s="2">
        <f t="shared" si="30"/>
        <v>3.0032002359757826</v>
      </c>
      <c r="I149" s="2">
        <f t="shared" si="26"/>
        <v>0.14798320000000001</v>
      </c>
      <c r="J149" s="2">
        <f t="shared" si="27"/>
        <v>3.0310554265367511</v>
      </c>
      <c r="K149" s="2">
        <f t="shared" si="33"/>
        <v>569.45715740364847</v>
      </c>
      <c r="L149" s="2">
        <f t="shared" si="34"/>
        <v>0</v>
      </c>
    </row>
    <row r="150" spans="1:12" s="2" customFormat="1" x14ac:dyDescent="0.2">
      <c r="A150" s="1">
        <v>101</v>
      </c>
      <c r="B150" s="1">
        <v>3.6724800000000002</v>
      </c>
      <c r="C150" s="2">
        <f t="shared" si="31"/>
        <v>0.5</v>
      </c>
      <c r="D150" s="2">
        <f t="shared" si="32"/>
        <v>723.01547734450003</v>
      </c>
      <c r="F150" s="2">
        <f t="shared" si="28"/>
        <v>2.981449741585493</v>
      </c>
      <c r="G150" s="2">
        <f t="shared" si="29"/>
        <v>0</v>
      </c>
      <c r="H150" s="2">
        <f t="shared" si="30"/>
        <v>2.981449741585493</v>
      </c>
      <c r="I150" s="2">
        <f t="shared" si="26"/>
        <v>0.14689920000000001</v>
      </c>
      <c r="J150" s="2">
        <f t="shared" si="27"/>
        <v>3.0090909519220732</v>
      </c>
      <c r="K150" s="2">
        <f t="shared" si="33"/>
        <v>572.4494823924291</v>
      </c>
      <c r="L150" s="2">
        <f t="shared" si="34"/>
        <v>0</v>
      </c>
    </row>
    <row r="151" spans="1:12" s="2" customFormat="1" x14ac:dyDescent="0.2">
      <c r="A151" s="1">
        <v>102</v>
      </c>
      <c r="B151" s="1">
        <v>3.64541</v>
      </c>
      <c r="C151" s="2">
        <f t="shared" si="31"/>
        <v>0.5</v>
      </c>
      <c r="D151" s="2">
        <f t="shared" si="32"/>
        <v>726.67442234450004</v>
      </c>
      <c r="F151" s="2">
        <f t="shared" si="28"/>
        <v>2.9597322449512831</v>
      </c>
      <c r="G151" s="2">
        <f t="shared" si="29"/>
        <v>0</v>
      </c>
      <c r="H151" s="2">
        <f t="shared" si="30"/>
        <v>2.9597322449512831</v>
      </c>
      <c r="I151" s="2">
        <f t="shared" si="26"/>
        <v>0.14581640000000001</v>
      </c>
      <c r="J151" s="2">
        <f t="shared" si="27"/>
        <v>2.9871593551532318</v>
      </c>
      <c r="K151" s="2">
        <f t="shared" si="33"/>
        <v>575.42007338569749</v>
      </c>
      <c r="L151" s="2">
        <f t="shared" si="34"/>
        <v>0</v>
      </c>
    </row>
    <row r="152" spans="1:12" s="2" customFormat="1" x14ac:dyDescent="0.2">
      <c r="A152" s="1">
        <v>103</v>
      </c>
      <c r="B152" s="1">
        <v>3.6183700000000001</v>
      </c>
      <c r="C152" s="2">
        <f t="shared" si="31"/>
        <v>0.5</v>
      </c>
      <c r="D152" s="2">
        <f t="shared" si="32"/>
        <v>730.30631234450004</v>
      </c>
      <c r="F152" s="2">
        <f t="shared" si="28"/>
        <v>2.9380441469707876</v>
      </c>
      <c r="G152" s="2">
        <f t="shared" si="29"/>
        <v>0</v>
      </c>
      <c r="H152" s="2">
        <f t="shared" si="30"/>
        <v>2.9380441469707876</v>
      </c>
      <c r="I152" s="2">
        <f t="shared" si="26"/>
        <v>0.1447348</v>
      </c>
      <c r="J152" s="2">
        <f t="shared" si="27"/>
        <v>2.9652571810919564</v>
      </c>
      <c r="K152" s="2">
        <f t="shared" si="33"/>
        <v>578.36896158165848</v>
      </c>
      <c r="L152" s="2">
        <f t="shared" si="34"/>
        <v>0</v>
      </c>
    </row>
    <row r="153" spans="1:12" s="2" customFormat="1" x14ac:dyDescent="0.2">
      <c r="A153" s="1">
        <v>104</v>
      </c>
      <c r="B153" s="1">
        <v>3.5913599999999999</v>
      </c>
      <c r="C153" s="2">
        <f t="shared" si="31"/>
        <v>0.5</v>
      </c>
      <c r="D153" s="2">
        <f t="shared" si="32"/>
        <v>733.91117734450006</v>
      </c>
      <c r="F153" s="2">
        <f t="shared" si="28"/>
        <v>2.9163832881824874</v>
      </c>
      <c r="G153" s="2">
        <f t="shared" si="29"/>
        <v>0</v>
      </c>
      <c r="H153" s="2">
        <f t="shared" si="30"/>
        <v>2.9163832881824874</v>
      </c>
      <c r="I153" s="2">
        <f t="shared" si="26"/>
        <v>0.14365439999999999</v>
      </c>
      <c r="J153" s="2">
        <f t="shared" si="27"/>
        <v>2.9433823566551878</v>
      </c>
      <c r="K153" s="2">
        <f t="shared" si="33"/>
        <v>581.29617529923507</v>
      </c>
      <c r="L153" s="2">
        <f t="shared" si="34"/>
        <v>0</v>
      </c>
    </row>
    <row r="154" spans="1:12" s="2" customFormat="1" x14ac:dyDescent="0.2">
      <c r="A154" s="1">
        <v>105</v>
      </c>
      <c r="B154" s="1">
        <v>3.5643799999999999</v>
      </c>
      <c r="C154" s="2">
        <f t="shared" si="31"/>
        <v>0.5</v>
      </c>
      <c r="D154" s="2">
        <f t="shared" si="32"/>
        <v>737.48904734450002</v>
      </c>
      <c r="F154" s="2">
        <f t="shared" si="28"/>
        <v>2.8947483729094983</v>
      </c>
      <c r="G154" s="2">
        <f t="shared" si="29"/>
        <v>0</v>
      </c>
      <c r="H154" s="2">
        <f t="shared" si="30"/>
        <v>2.8947483729094983</v>
      </c>
      <c r="I154" s="2">
        <f t="shared" si="26"/>
        <v>0.14257519999999999</v>
      </c>
      <c r="J154" s="2">
        <f t="shared" si="27"/>
        <v>2.921533637993118</v>
      </c>
      <c r="K154" s="2">
        <f t="shared" si="33"/>
        <v>584.20174112978111</v>
      </c>
      <c r="L154" s="2">
        <f t="shared" si="34"/>
        <v>0</v>
      </c>
    </row>
    <row r="155" spans="1:12" s="2" customFormat="1" x14ac:dyDescent="0.2">
      <c r="A155" s="1">
        <v>106</v>
      </c>
      <c r="B155" s="1">
        <v>3.5374099999999999</v>
      </c>
      <c r="C155" s="2">
        <f t="shared" si="31"/>
        <v>0.5</v>
      </c>
      <c r="D155" s="2">
        <f t="shared" si="32"/>
        <v>741.03994234449999</v>
      </c>
      <c r="F155" s="2">
        <f t="shared" si="28"/>
        <v>2.8731354237456346</v>
      </c>
      <c r="G155" s="2">
        <f t="shared" si="29"/>
        <v>0</v>
      </c>
      <c r="H155" s="2">
        <f t="shared" si="30"/>
        <v>2.8731354237456346</v>
      </c>
      <c r="I155" s="2">
        <f t="shared" si="26"/>
        <v>0.14149639999999999</v>
      </c>
      <c r="J155" s="2">
        <f t="shared" si="27"/>
        <v>2.8997064067958092</v>
      </c>
      <c r="K155" s="2">
        <f t="shared" si="33"/>
        <v>587.08568302810863</v>
      </c>
      <c r="L155" s="2">
        <f t="shared" si="34"/>
        <v>0</v>
      </c>
    </row>
    <row r="156" spans="1:12" s="2" customFormat="1" x14ac:dyDescent="0.2">
      <c r="A156" s="1">
        <v>107</v>
      </c>
      <c r="B156" s="1">
        <v>3.5104700000000002</v>
      </c>
      <c r="C156" s="2">
        <f t="shared" si="31"/>
        <v>0.5</v>
      </c>
      <c r="D156" s="2">
        <f t="shared" si="32"/>
        <v>744.56388234450003</v>
      </c>
      <c r="F156" s="2">
        <f t="shared" si="28"/>
        <v>2.8515420542474201</v>
      </c>
      <c r="G156" s="2">
        <f t="shared" si="29"/>
        <v>0</v>
      </c>
      <c r="H156" s="2">
        <f t="shared" si="30"/>
        <v>2.8515420542474201</v>
      </c>
      <c r="I156" s="2">
        <f t="shared" si="26"/>
        <v>0.14041880000000001</v>
      </c>
      <c r="J156" s="2">
        <f t="shared" si="27"/>
        <v>2.8778991720775231</v>
      </c>
      <c r="K156" s="2">
        <f t="shared" si="33"/>
        <v>589.94802176710516</v>
      </c>
      <c r="L156" s="2">
        <f t="shared" si="34"/>
        <v>0</v>
      </c>
    </row>
    <row r="157" spans="1:12" s="2" customFormat="1" x14ac:dyDescent="0.2">
      <c r="A157" s="1">
        <v>108</v>
      </c>
      <c r="B157" s="1">
        <v>3.4835400000000001</v>
      </c>
      <c r="C157" s="2">
        <f t="shared" si="31"/>
        <v>0.5</v>
      </c>
      <c r="D157" s="2">
        <f t="shared" si="32"/>
        <v>748.06088734449997</v>
      </c>
      <c r="F157" s="2">
        <f t="shared" si="28"/>
        <v>2.8299668325484619</v>
      </c>
      <c r="G157" s="2">
        <f t="shared" si="29"/>
        <v>0</v>
      </c>
      <c r="H157" s="2">
        <f t="shared" si="30"/>
        <v>2.8299668325484619</v>
      </c>
      <c r="I157" s="2">
        <f t="shared" si="26"/>
        <v>0.13934160000000001</v>
      </c>
      <c r="J157" s="2">
        <f t="shared" si="27"/>
        <v>2.856109759246523</v>
      </c>
      <c r="K157" s="2">
        <f t="shared" si="33"/>
        <v>592.7887762105031</v>
      </c>
      <c r="L157" s="2">
        <f t="shared" si="34"/>
        <v>0</v>
      </c>
    </row>
    <row r="158" spans="1:12" s="2" customFormat="1" x14ac:dyDescent="0.2">
      <c r="A158" s="1">
        <v>109</v>
      </c>
      <c r="B158" s="1">
        <v>3.45662</v>
      </c>
      <c r="C158" s="2">
        <f t="shared" si="31"/>
        <v>0.5</v>
      </c>
      <c r="D158" s="2">
        <f t="shared" si="32"/>
        <v>751.53096734450003</v>
      </c>
      <c r="F158" s="2">
        <f t="shared" si="28"/>
        <v>2.8084056995290667</v>
      </c>
      <c r="G158" s="2">
        <f t="shared" si="29"/>
        <v>0</v>
      </c>
      <c r="H158" s="2">
        <f t="shared" si="30"/>
        <v>2.8084056995290667</v>
      </c>
      <c r="I158" s="2">
        <f t="shared" si="26"/>
        <v>0.13826479999999999</v>
      </c>
      <c r="J158" s="2">
        <f t="shared" si="27"/>
        <v>2.8343342715479038</v>
      </c>
      <c r="K158" s="2">
        <f t="shared" si="33"/>
        <v>595.60796247654184</v>
      </c>
      <c r="L158" s="2">
        <f t="shared" si="34"/>
        <v>0</v>
      </c>
    </row>
    <row r="159" spans="1:12" s="2" customFormat="1" x14ac:dyDescent="0.2">
      <c r="A159" s="1">
        <v>110</v>
      </c>
      <c r="B159" s="1">
        <v>3.4297200000000001</v>
      </c>
      <c r="C159" s="2">
        <f t="shared" si="31"/>
        <v>0.5</v>
      </c>
      <c r="D159" s="2">
        <f t="shared" si="32"/>
        <v>754.97413734450004</v>
      </c>
      <c r="F159" s="2">
        <f t="shared" si="28"/>
        <v>2.7868578197174885</v>
      </c>
      <c r="G159" s="2">
        <f t="shared" si="29"/>
        <v>0</v>
      </c>
      <c r="H159" s="2">
        <f t="shared" si="30"/>
        <v>2.7868578197174885</v>
      </c>
      <c r="I159" s="2">
        <f t="shared" si="26"/>
        <v>0.1371888</v>
      </c>
      <c r="J159" s="2">
        <f t="shared" si="27"/>
        <v>2.8125723069287889</v>
      </c>
      <c r="K159" s="2">
        <f t="shared" si="33"/>
        <v>598.40559423616514</v>
      </c>
      <c r="L159" s="2">
        <f t="shared" si="34"/>
        <v>0</v>
      </c>
    </row>
    <row r="160" spans="1:12" s="2" customFormat="1" x14ac:dyDescent="0.2">
      <c r="A160" s="1">
        <v>111</v>
      </c>
      <c r="B160" s="1">
        <v>3.4028299999999998</v>
      </c>
      <c r="C160" s="2">
        <f t="shared" si="31"/>
        <v>0.5</v>
      </c>
      <c r="D160" s="2">
        <f t="shared" si="32"/>
        <v>758.39041234450008</v>
      </c>
      <c r="F160" s="2">
        <f t="shared" si="28"/>
        <v>2.7653226918304883</v>
      </c>
      <c r="G160" s="2">
        <f t="shared" si="29"/>
        <v>0</v>
      </c>
      <c r="H160" s="2">
        <f t="shared" si="30"/>
        <v>2.7653226918304883</v>
      </c>
      <c r="I160" s="2">
        <f t="shared" si="26"/>
        <v>0.13611319999999999</v>
      </c>
      <c r="J160" s="2">
        <f t="shared" si="27"/>
        <v>2.7908229841572685</v>
      </c>
      <c r="K160" s="2">
        <f t="shared" si="33"/>
        <v>601.18168449193911</v>
      </c>
      <c r="L160" s="2">
        <f t="shared" si="34"/>
        <v>0</v>
      </c>
    </row>
    <row r="161" spans="1:12" s="2" customFormat="1" x14ac:dyDescent="0.2">
      <c r="A161" s="1">
        <v>112</v>
      </c>
      <c r="B161" s="1">
        <v>3.3759399999999999</v>
      </c>
      <c r="C161" s="2">
        <f t="shared" si="31"/>
        <v>0.5</v>
      </c>
      <c r="D161" s="2">
        <f t="shared" si="32"/>
        <v>761.77979734450003</v>
      </c>
      <c r="F161" s="2">
        <f t="shared" si="28"/>
        <v>2.7437968150982668</v>
      </c>
      <c r="G161" s="2">
        <f t="shared" si="29"/>
        <v>0</v>
      </c>
      <c r="H161" s="2">
        <f t="shared" si="30"/>
        <v>2.7437968150982668</v>
      </c>
      <c r="I161" s="2">
        <f t="shared" si="26"/>
        <v>0.13503760000000001</v>
      </c>
      <c r="J161" s="2">
        <f t="shared" si="27"/>
        <v>2.7690825424943362</v>
      </c>
      <c r="K161" s="2">
        <f t="shared" si="33"/>
        <v>603.93624424540349</v>
      </c>
      <c r="L161" s="2">
        <f t="shared" si="34"/>
        <v>0</v>
      </c>
    </row>
    <row r="162" spans="1:12" s="2" customFormat="1" x14ac:dyDescent="0.2">
      <c r="A162" s="1">
        <v>113</v>
      </c>
      <c r="B162" s="1">
        <v>3.3490600000000001</v>
      </c>
      <c r="C162" s="2">
        <f t="shared" si="31"/>
        <v>0.5</v>
      </c>
      <c r="D162" s="2">
        <f t="shared" si="32"/>
        <v>765.14229734449998</v>
      </c>
      <c r="F162" s="2">
        <f t="shared" si="28"/>
        <v>2.7222780890589546</v>
      </c>
      <c r="G162" s="2">
        <f t="shared" si="29"/>
        <v>0</v>
      </c>
      <c r="H162" s="2">
        <f t="shared" si="30"/>
        <v>2.7222780890589546</v>
      </c>
      <c r="I162" s="2">
        <f t="shared" si="26"/>
        <v>0.13396240000000001</v>
      </c>
      <c r="J162" s="2">
        <f t="shared" si="27"/>
        <v>2.7473493654965964</v>
      </c>
      <c r="K162" s="2">
        <f t="shared" si="33"/>
        <v>606.66928169748212</v>
      </c>
      <c r="L162" s="2">
        <f t="shared" si="34"/>
        <v>0</v>
      </c>
    </row>
    <row r="163" spans="1:12" s="2" customFormat="1" x14ac:dyDescent="0.2">
      <c r="A163" s="1">
        <v>114</v>
      </c>
      <c r="B163" s="1">
        <v>3.32219</v>
      </c>
      <c r="C163" s="2">
        <f t="shared" si="31"/>
        <v>0.5</v>
      </c>
      <c r="D163" s="2">
        <f t="shared" si="32"/>
        <v>768.47792234450003</v>
      </c>
      <c r="F163" s="2">
        <f t="shared" si="28"/>
        <v>2.7007668534353799</v>
      </c>
      <c r="G163" s="2">
        <f t="shared" si="29"/>
        <v>0</v>
      </c>
      <c r="H163" s="2">
        <f t="shared" si="30"/>
        <v>2.7007668534353799</v>
      </c>
      <c r="I163" s="2">
        <f t="shared" si="26"/>
        <v>0.13288759999999999</v>
      </c>
      <c r="J163" s="2">
        <f t="shared" si="27"/>
        <v>2.725623779297965</v>
      </c>
      <c r="K163" s="2">
        <f t="shared" si="33"/>
        <v>609.38080416872924</v>
      </c>
      <c r="L163" s="2">
        <f t="shared" si="34"/>
        <v>0</v>
      </c>
    </row>
    <row r="164" spans="1:12" s="2" customFormat="1" x14ac:dyDescent="0.2">
      <c r="A164" s="1">
        <v>115</v>
      </c>
      <c r="B164" s="1">
        <v>3.2953199999999998</v>
      </c>
      <c r="C164" s="2">
        <f t="shared" si="31"/>
        <v>0.5</v>
      </c>
      <c r="D164" s="2">
        <f t="shared" si="32"/>
        <v>771.78667734450005</v>
      </c>
      <c r="F164" s="2">
        <f t="shared" si="28"/>
        <v>2.6792617120612703</v>
      </c>
      <c r="G164" s="2">
        <f t="shared" si="29"/>
        <v>0</v>
      </c>
      <c r="H164" s="2">
        <f t="shared" si="30"/>
        <v>2.6792617120612703</v>
      </c>
      <c r="I164" s="2">
        <f t="shared" si="26"/>
        <v>0.13181280000000001</v>
      </c>
      <c r="J164" s="2">
        <f t="shared" si="27"/>
        <v>2.7039040435788193</v>
      </c>
      <c r="K164" s="2">
        <f t="shared" si="33"/>
        <v>612.07081845147752</v>
      </c>
      <c r="L164" s="2">
        <f t="shared" si="34"/>
        <v>0</v>
      </c>
    </row>
    <row r="165" spans="1:12" s="2" customFormat="1" x14ac:dyDescent="0.2">
      <c r="A165" s="1">
        <v>116</v>
      </c>
      <c r="B165" s="1">
        <v>3.2684600000000001</v>
      </c>
      <c r="C165" s="2">
        <f t="shared" si="31"/>
        <v>0.5</v>
      </c>
      <c r="D165" s="2">
        <f t="shared" si="32"/>
        <v>775.06856734450002</v>
      </c>
      <c r="F165" s="2">
        <f t="shared" si="28"/>
        <v>2.6577618272367545</v>
      </c>
      <c r="G165" s="2">
        <f t="shared" si="29"/>
        <v>0</v>
      </c>
      <c r="H165" s="2">
        <f t="shared" si="30"/>
        <v>2.6577618272367545</v>
      </c>
      <c r="I165" s="2">
        <f t="shared" si="26"/>
        <v>0.1307384</v>
      </c>
      <c r="J165" s="2">
        <f t="shared" si="27"/>
        <v>2.6821897541472839</v>
      </c>
      <c r="K165" s="2">
        <f t="shared" si="33"/>
        <v>614.73933022112658</v>
      </c>
      <c r="L165" s="2">
        <f t="shared" si="34"/>
        <v>0</v>
      </c>
    </row>
    <row r="166" spans="1:12" s="2" customFormat="1" x14ac:dyDescent="0.2">
      <c r="A166" s="1">
        <v>117</v>
      </c>
      <c r="B166" s="1">
        <v>3.24159</v>
      </c>
      <c r="C166" s="2">
        <f t="shared" si="31"/>
        <v>0.5</v>
      </c>
      <c r="D166" s="2">
        <f t="shared" si="32"/>
        <v>778.32359234450007</v>
      </c>
      <c r="F166" s="2">
        <f t="shared" si="28"/>
        <v>2.6362650963420493</v>
      </c>
      <c r="G166" s="2">
        <f t="shared" si="29"/>
        <v>0</v>
      </c>
      <c r="H166" s="2">
        <f t="shared" si="30"/>
        <v>2.6362650963420493</v>
      </c>
      <c r="I166" s="2">
        <f t="shared" si="26"/>
        <v>0.12966359999999999</v>
      </c>
      <c r="J166" s="2">
        <f t="shared" si="27"/>
        <v>2.6604780924883675</v>
      </c>
      <c r="K166" s="2">
        <f t="shared" si="33"/>
        <v>617.38634368291594</v>
      </c>
      <c r="L166" s="2">
        <f t="shared" si="34"/>
        <v>0</v>
      </c>
    </row>
    <row r="167" spans="1:12" s="2" customFormat="1" x14ac:dyDescent="0.2">
      <c r="A167" s="1">
        <v>118</v>
      </c>
      <c r="B167" s="1">
        <v>3.2147299999999999</v>
      </c>
      <c r="C167" s="2">
        <f t="shared" si="31"/>
        <v>0.5</v>
      </c>
      <c r="D167" s="2">
        <f t="shared" si="32"/>
        <v>781.55175234450007</v>
      </c>
      <c r="F167" s="2">
        <f t="shared" si="28"/>
        <v>2.6147702578052758</v>
      </c>
      <c r="G167" s="2">
        <f t="shared" si="29"/>
        <v>0</v>
      </c>
      <c r="H167" s="2">
        <f t="shared" si="30"/>
        <v>2.6147702578052758</v>
      </c>
      <c r="I167" s="2">
        <f t="shared" si="26"/>
        <v>0.12858919999999999</v>
      </c>
      <c r="J167" s="2">
        <f t="shared" si="27"/>
        <v>2.6387686474930647</v>
      </c>
      <c r="K167" s="2">
        <f t="shared" si="33"/>
        <v>620.01186135998955</v>
      </c>
      <c r="L167" s="2">
        <f t="shared" si="34"/>
        <v>0</v>
      </c>
    </row>
    <row r="168" spans="1:12" s="2" customFormat="1" x14ac:dyDescent="0.2">
      <c r="A168" s="1">
        <v>119</v>
      </c>
      <c r="B168" s="1">
        <v>3.1878600000000001</v>
      </c>
      <c r="C168" s="2">
        <f t="shared" si="31"/>
        <v>0.5</v>
      </c>
      <c r="D168" s="2">
        <f t="shared" si="32"/>
        <v>784.75304734450003</v>
      </c>
      <c r="F168" s="2">
        <f t="shared" si="28"/>
        <v>2.5932765546831433</v>
      </c>
      <c r="G168" s="2">
        <f t="shared" si="29"/>
        <v>0</v>
      </c>
      <c r="H168" s="2">
        <f t="shared" si="30"/>
        <v>2.5932765546831433</v>
      </c>
      <c r="I168" s="2">
        <f t="shared" si="26"/>
        <v>0.1275144</v>
      </c>
      <c r="J168" s="2">
        <f t="shared" si="27"/>
        <v>2.6170598924958175</v>
      </c>
      <c r="K168" s="2">
        <f t="shared" si="33"/>
        <v>622.61588476623376</v>
      </c>
      <c r="L168" s="2">
        <f t="shared" si="34"/>
        <v>0</v>
      </c>
    </row>
    <row r="169" spans="1:12" s="2" customFormat="1" x14ac:dyDescent="0.2">
      <c r="A169" s="1">
        <v>120</v>
      </c>
      <c r="B169" s="1">
        <v>3.16099</v>
      </c>
      <c r="C169" s="2">
        <f t="shared" si="31"/>
        <v>0.5</v>
      </c>
      <c r="D169" s="2">
        <f t="shared" si="32"/>
        <v>787.92747234450007</v>
      </c>
      <c r="F169" s="2">
        <f t="shared" si="28"/>
        <v>2.5717819328099267</v>
      </c>
      <c r="G169" s="2">
        <f t="shared" si="29"/>
        <v>0</v>
      </c>
      <c r="H169" s="2">
        <f t="shared" si="30"/>
        <v>2.5717819328099267</v>
      </c>
      <c r="I169" s="2">
        <f t="shared" si="26"/>
        <v>0.12643960000000001</v>
      </c>
      <c r="J169" s="2">
        <f t="shared" si="27"/>
        <v>2.5953502554975296</v>
      </c>
      <c r="K169" s="2">
        <f t="shared" si="33"/>
        <v>625.1984140099803</v>
      </c>
      <c r="L169" s="2">
        <f t="shared" si="34"/>
        <v>0</v>
      </c>
    </row>
  </sheetData>
  <phoneticPr fontId="3" type="noConversion"/>
  <pageMargins left="0.75" right="0.75" top="1" bottom="1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plasma</vt:lpstr>
      <vt:lpstr>K1r</vt:lpstr>
      <vt:lpstr>k2r</vt:lpstr>
      <vt:lpstr>k3r</vt:lpstr>
      <vt:lpstr>k4r</vt:lpstr>
      <vt:lpstr>Vb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PET data</dc:title>
  <dc:creator>Oikonen Vesa</dc:creator>
  <cp:lastModifiedBy>Vesa Oikonen</cp:lastModifiedBy>
  <dcterms:created xsi:type="dcterms:W3CDTF">2008-09-08T16:56:47Z</dcterms:created>
  <dcterms:modified xsi:type="dcterms:W3CDTF">2015-03-17T07:31:35Z</dcterms:modified>
</cp:coreProperties>
</file>